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24226"/>
  <bookViews>
    <workbookView xWindow="65476" yWindow="65476" windowWidth="15480" windowHeight="11640" activeTab="0"/>
  </bookViews>
  <sheets>
    <sheet name="表紙" sheetId="23" r:id="rId1"/>
    <sheet name="大会要項" sheetId="22" r:id="rId2"/>
    <sheet name="ﾀｲﾑｽｹｼﾞｭｰﾙ" sheetId="14" r:id="rId3"/>
    <sheet name="予選リーグ表" sheetId="16" r:id="rId4"/>
    <sheet name="決勝リーグ表" sheetId="19" r:id="rId5"/>
    <sheet name="組合せデータ" sheetId="4" r:id="rId6"/>
  </sheets>
  <definedNames>
    <definedName name="HTML_CodePage" hidden="1">932</definedName>
    <definedName name="HTML_Control" localSheetId="2" hidden="1">{"'日程表'!$B$2:$P$36"}</definedName>
    <definedName name="HTML_Control" localSheetId="3" hidden="1">{"'日程表'!$B$2:$P$36"}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</definedNames>
  <calcPr calcId="191028"/>
  <extLst/>
</workbook>
</file>

<file path=xl/sharedStrings.xml><?xml version="1.0" encoding="utf-8"?>
<sst xmlns="http://schemas.openxmlformats.org/spreadsheetml/2006/main" count="267" uniqueCount="111">
  <si>
    <t>所属</t>
    <rPh sb="0" eb="2">
      <t>ショゾク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</si>
  <si>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</si>
  <si>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</si>
  <si>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</si>
  <si>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</si>
  <si>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</si>
  <si>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勝</t>
    <rPh sb="0" eb="1">
      <t>カ</t>
    </rPh>
    <phoneticPr fontId="3"/>
  </si>
  <si>
    <t>分</t>
    <rPh sb="0" eb="1">
      <t>ワ</t>
    </rPh>
    <phoneticPr fontId="3"/>
  </si>
  <si>
    <t>負</t>
    <rPh sb="0" eb="1">
      <t>マ</t>
    </rPh>
    <phoneticPr fontId="3"/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</si>
  <si>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</si>
  <si>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</si>
  <si>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</si>
  <si>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参加チーム</t>
    <rPh sb="0" eb="2">
      <t>サンカ</t>
    </rPh>
    <phoneticPr fontId="3"/>
  </si>
  <si>
    <t>略称</t>
    <rPh sb="0" eb="2">
      <t>リャクショウ</t>
    </rPh>
    <phoneticPr fontId="3"/>
  </si>
  <si>
    <t>時間</t>
    <rPh sb="0" eb="2">
      <t>ジカン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</si>
  <si>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</si>
  <si>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</si>
  <si>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チーム</t>
  </si>
  <si>
    <t>━</t>
  </si>
  <si>
    <t>Aコート</t>
  </si>
  <si>
    <t>Bコート</t>
  </si>
  <si>
    <t>ﾘｰｸﾞ</t>
  </si>
  <si>
    <t>決勝リーグ</t>
    <rPh sb="0" eb="2">
      <t>ケッショウ</t>
    </rPh>
    <phoneticPr fontId="3"/>
  </si>
  <si>
    <t>♕</t>
  </si>
  <si>
    <t>A</t>
  </si>
  <si>
    <t>B</t>
  </si>
  <si>
    <t>予選試合数</t>
    <rPh sb="0" eb="2">
      <t>ヨセン</t>
    </rPh>
    <rPh sb="2" eb="4">
      <t>シアイ</t>
    </rPh>
    <rPh sb="4" eb="5">
      <t>スウ</t>
    </rPh>
    <phoneticPr fontId="3"/>
  </si>
  <si>
    <t>旭ＦＣジュニア</t>
    <rPh sb="0" eb="1">
      <t>アサヒ</t>
    </rPh>
    <phoneticPr fontId="3"/>
  </si>
  <si>
    <t>大会名</t>
    <rPh sb="0" eb="2">
      <t>タイカイ</t>
    </rPh>
    <rPh sb="2" eb="3">
      <t>メイ</t>
    </rPh>
    <phoneticPr fontId="3"/>
  </si>
  <si>
    <t>試合時間</t>
    <rPh sb="0" eb="2">
      <t>シアイ</t>
    </rPh>
    <rPh sb="2" eb="4">
      <t>ジカン</t>
    </rPh>
    <phoneticPr fontId="3"/>
  </si>
  <si>
    <t>１.</t>
  </si>
  <si>
    <t>ジュニア年代におけるサッカーの技術向上と健全な心身の育成を図り、</t>
  </si>
  <si>
    <t>同年代の選手同士の交流を図る。</t>
  </si>
  <si>
    <t>２.</t>
  </si>
  <si>
    <t>３.</t>
  </si>
  <si>
    <t>４.</t>
  </si>
  <si>
    <t>５.</t>
  </si>
  <si>
    <t>６.</t>
  </si>
  <si>
    <t>７.</t>
  </si>
  <si>
    <t>８.</t>
  </si>
  <si>
    <t>主催</t>
    <rPh sb="0" eb="2">
      <t>シュサイ</t>
    </rPh>
    <phoneticPr fontId="3"/>
  </si>
  <si>
    <t>協力</t>
    <rPh sb="0" eb="2">
      <t>キョウリョク</t>
    </rPh>
    <phoneticPr fontId="3"/>
  </si>
  <si>
    <t>旭ＦＣジュニア保護者会</t>
    <rPh sb="0" eb="1">
      <t>アサヒ</t>
    </rPh>
    <rPh sb="7" eb="10">
      <t>ホゴシャ</t>
    </rPh>
    <rPh sb="10" eb="11">
      <t>カイ</t>
    </rPh>
    <phoneticPr fontId="3"/>
  </si>
  <si>
    <t>目的</t>
    <rPh sb="0" eb="2">
      <t>モクテキ</t>
    </rPh>
    <phoneticPr fontId="21"/>
  </si>
  <si>
    <t>日時</t>
    <rPh sb="0" eb="2">
      <t>ニチジ</t>
    </rPh>
    <phoneticPr fontId="21"/>
  </si>
  <si>
    <t>会場</t>
    <rPh sb="0" eb="2">
      <t>カイジョウ</t>
    </rPh>
    <phoneticPr fontId="21"/>
  </si>
  <si>
    <t>対象</t>
    <rPh sb="0" eb="2">
      <t>タイショウ</t>
    </rPh>
    <phoneticPr fontId="21"/>
  </si>
  <si>
    <t>参加費</t>
    <rPh sb="0" eb="3">
      <t>サンカヒ</t>
    </rPh>
    <phoneticPr fontId="21"/>
  </si>
  <si>
    <t>競技方法</t>
    <rPh sb="0" eb="2">
      <t>キョウギ</t>
    </rPh>
    <rPh sb="2" eb="4">
      <t>ホウホウ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</si>
  <si>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</si>
  <si>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順位のつけ方</t>
    <rPh sb="0" eb="2">
      <t>ジュンイ</t>
    </rPh>
    <rPh sb="3" eb="6">
      <t>ツケカタ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</si>
  <si>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</si>
  <si>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</si>
  <si>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③　総得点</t>
    <rPh sb="2" eb="5">
      <t>ソウトクテン</t>
    </rPh>
    <phoneticPr fontId="3"/>
  </si>
  <si>
    <t>④　抽選</t>
    <rPh sb="2" eb="4">
      <t>チュウセン</t>
    </rPh>
    <phoneticPr fontId="3"/>
  </si>
  <si>
    <t>備考</t>
    <rPh sb="0" eb="2">
      <t>ビコウ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</si>
  <si>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</si>
  <si>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</si>
  <si>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試合数のチェック</t>
    <rPh sb="0" eb="2">
      <t>シアイ</t>
    </rPh>
    <rPh sb="2" eb="3">
      <t>スウ</t>
    </rPh>
    <phoneticPr fontId="3"/>
  </si>
  <si>
    <t xml:space="preserve">参加チーム </t>
    <rPh sb="0" eb="2">
      <t>サンカ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</si>
  <si>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</si>
  <si>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</si>
  <si>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</si>
  <si>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</si>
  <si>
    <t>予選リーグ</t>
    <rPh sb="0" eb="2">
      <t>ヨセン</t>
    </rPh>
    <phoneticPr fontId="3"/>
  </si>
  <si>
    <t>予選リーグ表</t>
    <rPh sb="0" eb="2">
      <t>ヨセン</t>
    </rPh>
    <rPh sb="5" eb="6">
      <t>ヒョウ</t>
    </rPh>
    <phoneticPr fontId="3"/>
  </si>
  <si>
    <t>審判数</t>
    <rPh sb="0" eb="2">
      <t>シンパン</t>
    </rPh>
    <rPh sb="2" eb="3">
      <t>スウ</t>
    </rPh>
    <phoneticPr fontId="3"/>
  </si>
  <si>
    <t>決勝</t>
    <rPh sb="0" eb="2">
      <t>ケッショウ</t>
    </rPh>
    <phoneticPr fontId="3"/>
  </si>
  <si>
    <t>日　程</t>
    <rPh sb="0" eb="1">
      <t>ヒ</t>
    </rPh>
    <rPh sb="2" eb="3">
      <t>ホド</t>
    </rPh>
    <phoneticPr fontId="3"/>
  </si>
  <si>
    <t>場　所</t>
    <rPh sb="0" eb="1">
      <t>バ</t>
    </rPh>
    <rPh sb="2" eb="3">
      <t>ショ</t>
    </rPh>
    <phoneticPr fontId="3"/>
  </si>
  <si>
    <t>.</t>
  </si>
  <si>
    <t>初日の結果</t>
    <rPh sb="0" eb="2">
      <t>ショニチ</t>
    </rPh>
    <rPh sb="3" eb="5">
      <t>ケッカ</t>
    </rPh>
    <phoneticPr fontId="3"/>
  </si>
  <si>
    <t>チーム名入力</t>
    <rPh sb="3" eb="4">
      <t>メイ</t>
    </rPh>
    <rPh sb="4" eb="6">
      <t>ニュウリョク</t>
    </rPh>
    <phoneticPr fontId="3"/>
  </si>
  <si>
    <t>↓</t>
  </si>
  <si>
    <t>予選リーグ、決勝リーグの実施は、下記の通りとする。</t>
    <rPh sb="0" eb="2">
      <t>ヨセン</t>
    </rPh>
    <rPh sb="6" eb="8">
      <t>ケッショウ</t>
    </rPh>
    <rPh sb="12" eb="14">
      <t>ジッシ</t>
    </rPh>
    <rPh sb="16" eb="18">
      <t>カキ</t>
    </rPh>
    <rPh sb="19" eb="20">
      <t>トオ</t>
    </rPh>
    <phoneticPr fontId="3"/>
  </si>
  <si>
    <t>◇決勝リーグ上位３チームにトロフィー、各チーム１名MVPを用意</t>
    <rPh sb="1" eb="3">
      <t>ケッショウ</t>
    </rPh>
    <rPh sb="6" eb="8">
      <t>ジョウイ</t>
    </rPh>
    <rPh sb="19" eb="20">
      <t>カク</t>
    </rPh>
    <rPh sb="24" eb="25">
      <t>メイ</t>
    </rPh>
    <rPh sb="29" eb="31">
      <t>ヨウイ</t>
    </rPh>
    <phoneticPr fontId="3"/>
  </si>
  <si>
    <t>◇各チームリーグ戦を行いグループ毎の順位をつける。</t>
    <rPh sb="1" eb="2">
      <t>カク</t>
    </rPh>
    <rPh sb="8" eb="9">
      <t>セン</t>
    </rPh>
    <rPh sb="10" eb="11">
      <t>オコナ</t>
    </rPh>
    <rPh sb="16" eb="17">
      <t>ゴト</t>
    </rPh>
    <rPh sb="18" eb="20">
      <t>ジュンイ</t>
    </rPh>
    <phoneticPr fontId="3"/>
  </si>
  <si>
    <t>北播磨</t>
    <rPh sb="0" eb="1">
      <t>キタ</t>
    </rPh>
    <rPh sb="1" eb="3">
      <t>ハリマ</t>
    </rPh>
    <phoneticPr fontId="3"/>
  </si>
  <si>
    <t>神戸</t>
    <rPh sb="0" eb="2">
      <t>コウベ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</si>
  <si>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</si>
  <si>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旭FCジュニア　監督</t>
    <rPh sb="0" eb="1">
      <t>アサヒ</t>
    </rPh>
    <rPh sb="8" eb="10">
      <t>カントク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</si>
  <si>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</si>
  <si>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</si>
  <si>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明石</t>
    <rPh sb="0" eb="2">
      <t>アカシ</t>
    </rPh>
    <phoneticPr fontId="3"/>
  </si>
  <si>
    <t>東舞子SC</t>
    <rPh sb="0" eb="3">
      <t>ヒガシマイコ</t>
    </rPh>
    <phoneticPr fontId="3"/>
  </si>
  <si>
    <t>旭スプリングCUP</t>
    <rPh sb="0" eb="1">
      <t>アサヒ</t>
    </rPh>
    <phoneticPr fontId="3"/>
  </si>
  <si>
    <t>相互</t>
    <rPh sb="0" eb="2">
      <t>ソウゴ</t>
    </rPh>
    <phoneticPr fontId="3"/>
  </si>
  <si>
    <t>フレンドリーリーグ</t>
  </si>
  <si>
    <t>フレンドリー</t>
  </si>
  <si>
    <t>予選1位</t>
    <rPh sb="0" eb="2">
      <t>ヨセン</t>
    </rPh>
    <rPh sb="3" eb="4">
      <t>イ</t>
    </rPh>
    <phoneticPr fontId="3"/>
  </si>
  <si>
    <t>予選2位</t>
    <rPh sb="0" eb="2">
      <t>ヨセン</t>
    </rPh>
    <rPh sb="3" eb="4">
      <t>イ</t>
    </rPh>
    <phoneticPr fontId="3"/>
  </si>
  <si>
    <t>予選3位</t>
    <rPh sb="0" eb="2">
      <t>ヨセン</t>
    </rPh>
    <rPh sb="3" eb="4">
      <t>イ</t>
    </rPh>
    <phoneticPr fontId="3"/>
  </si>
  <si>
    <t>予選4位</t>
    <rPh sb="0" eb="2">
      <t>ヨセン</t>
    </rPh>
    <rPh sb="3" eb="4">
      <t>イ</t>
    </rPh>
    <phoneticPr fontId="3"/>
  </si>
  <si>
    <t>予選5位</t>
    <rPh sb="0" eb="2">
      <t>ヨセン</t>
    </rPh>
    <rPh sb="3" eb="4">
      <t>イ</t>
    </rPh>
    <phoneticPr fontId="3"/>
  </si>
  <si>
    <t>予選6位</t>
    <rPh sb="0" eb="2">
      <t>ヨセン</t>
    </rPh>
    <rPh sb="3" eb="4">
      <t>イ</t>
    </rPh>
    <phoneticPr fontId="3"/>
  </si>
  <si>
    <t>U-11</t>
  </si>
  <si>
    <t>２０－５－２０</t>
  </si>
  <si>
    <t>◇予選リーグの順位により決勝リーグ、フレンドリーリーグ、2リーグに分ける。</t>
    <rPh sb="1" eb="3">
      <t>ヨセン</t>
    </rPh>
    <rPh sb="7" eb="9">
      <t>ジュンイ</t>
    </rPh>
    <rPh sb="12" eb="14">
      <t>ケッショウ</t>
    </rPh>
    <rPh sb="33" eb="34">
      <t>ワ</t>
    </rPh>
    <phoneticPr fontId="3"/>
  </si>
  <si>
    <t>小野希望の丘陸上競技場アレオ</t>
    <rPh sb="0" eb="2">
      <t>オノ</t>
    </rPh>
    <rPh sb="2" eb="4">
      <t>キボウ</t>
    </rPh>
    <rPh sb="5" eb="6">
      <t>オカ</t>
    </rPh>
    <rPh sb="6" eb="11">
      <t>リクジョウキョウギジョウ</t>
    </rPh>
    <phoneticPr fontId="3"/>
  </si>
  <si>
    <t>決勝リーグ表</t>
    <rPh sb="0" eb="2">
      <t>ケッショウ</t>
    </rPh>
    <rPh sb="5" eb="6">
      <t>ヒョウ</t>
    </rPh>
    <phoneticPr fontId="3"/>
  </si>
  <si>
    <t>エスペランサ</t>
  </si>
  <si>
    <t>加西FC</t>
    <rPh sb="0" eb="2">
      <t>カサイ</t>
    </rPh>
    <phoneticPr fontId="3"/>
  </si>
  <si>
    <t>小野TC</t>
    <rPh sb="0" eb="2">
      <t>オノ</t>
    </rPh>
    <phoneticPr fontId="3"/>
  </si>
  <si>
    <t>西脇FC</t>
    <rPh sb="0" eb="2">
      <t>ニシワキ</t>
    </rPh>
    <phoneticPr fontId="3"/>
  </si>
  <si>
    <t>旭ＦCジュニア</t>
    <rPh sb="0" eb="1">
      <t>アサヒ</t>
    </rPh>
    <phoneticPr fontId="3"/>
  </si>
  <si>
    <t>北播磨</t>
    <rPh sb="0" eb="3">
      <t>キタハリマ</t>
    </rPh>
    <phoneticPr fontId="3"/>
  </si>
  <si>
    <t>大会登録費　10.000円(当日、徴収します)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</si>
  <si>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1人審判制(審判服着用）</t>
    <rPh sb="1" eb="2">
      <t>ニン</t>
    </rPh>
    <rPh sb="2" eb="4">
      <t>シンパン</t>
    </rPh>
    <rPh sb="4" eb="5">
      <t>セイ</t>
    </rPh>
    <rPh sb="6" eb="11">
      <t>シンパンフクチャクヨウ</t>
    </rPh>
    <phoneticPr fontId="3"/>
  </si>
  <si>
    <t>◇試合時間は１０分ー３分ー１０分　2日目決勝、フレンドリーリーグは20分ー5分ー20分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rPh sb="20" eb="22">
      <t>ケッショウ</t>
    </rPh>
    <rPh sb="35" eb="36">
      <t>フン</t>
    </rPh>
    <rPh sb="38" eb="39">
      <t>フン</t>
    </rPh>
    <rPh sb="42" eb="43">
      <t>フン</t>
    </rPh>
    <phoneticPr fontId="3"/>
  </si>
  <si>
    <t>１０－３－１０</t>
  </si>
  <si>
    <t>ゴールデンスターおの芝生グラウンド（雨天時　下東条コミセングラウンド）</t>
    <rPh sb="10" eb="12">
      <t>シバフ</t>
    </rPh>
    <rPh sb="18" eb="21">
      <t>ウテンジ</t>
    </rPh>
    <rPh sb="22" eb="25">
      <t>シモトウジョウ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</si>
</sst>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\(aaa\)"/>
  </numFmts>
  <fonts count="38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36"/>
      <name val="ＭＳ Ｐゴシック"/>
      <family val="3"/>
    </font>
    <font>
      <b/>
      <sz val="26"/>
      <name val="HGP創英角ｺﾞｼｯｸUB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b/>
      <sz val="18"/>
      <name val="ＭＳ 明朝"/>
      <family val="1"/>
    </font>
    <font>
      <b/>
      <sz val="10.5"/>
      <name val="ＭＳ 明朝"/>
      <family val="1"/>
    </font>
    <font>
      <b/>
      <sz val="11"/>
      <color indexed="11"/>
      <name val="ＭＳ Ｐゴシック"/>
      <family val="3"/>
    </font>
    <font>
      <b/>
      <sz val="11"/>
      <color indexed="60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9"/>
      <name val="ＭＳ Ｐ明朝"/>
      <family val="1"/>
    </font>
    <font>
      <b/>
      <sz val="10"/>
      <name val="ＭＳ 明朝"/>
      <family val="1"/>
    </font>
    <font>
      <sz val="36"/>
      <name val="ＭＳ Ｐゴシック"/>
      <family val="2"/>
    </font>
    <font>
      <u val="single"/>
      <strike/>
      <sz val="36"/>
      <name val="HG創英角ｺﾞｼｯｸUB"/>
      <family val="2"/>
    </font>
    <font>
      <sz val="60"/>
      <name val="HG創英角ｺﾞｼｯｸUB"/>
      <family val="2"/>
    </font>
    <font>
      <sz val="36"/>
      <color rgb="FF000000"/>
      <name val="ＭＳ Ｐゴシック"/>
      <family val="2"/>
    </font>
    <font>
      <sz val="11"/>
      <color theme="0"/>
      <name val="ＭＳ Ｐゴシック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/>
    </border>
  </borders>
  <cellStyleXfs count="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40" applyFont="1" applyFill="1" applyAlignment="1">
      <alignment horizontal="centerContinuous" vertical="center"/>
      <protection/>
    </xf>
    <xf numFmtId="0" fontId="0" fillId="0" borderId="0" xfId="40" applyFill="1">
      <alignment/>
      <protection/>
    </xf>
    <xf numFmtId="0" fontId="0" fillId="0" borderId="0" xfId="40" applyFill="1" applyBorder="1" applyAlignment="1">
      <alignment horizontal="center" vertical="center"/>
      <protection/>
    </xf>
    <xf numFmtId="0" fontId="0" fillId="0" borderId="0" xfId="40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40" applyFont="1" applyFill="1" applyBorder="1">
      <alignment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25" applyFont="1" applyFill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0" fillId="0" borderId="0" xfId="25" applyFont="1" applyFill="1" applyBorder="1" applyAlignment="1">
      <alignment vertical="center"/>
      <protection/>
    </xf>
    <xf numFmtId="14" fontId="0" fillId="0" borderId="0" xfId="0" applyNumberForma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0" fontId="3" fillId="0" borderId="1" xfId="40" applyFont="1" applyFill="1" applyBorder="1" applyAlignment="1">
      <alignment horizontal="center" vertical="center" shrinkToFit="1"/>
      <protection/>
    </xf>
    <xf numFmtId="0" fontId="6" fillId="0" borderId="1" xfId="40" applyFont="1" applyFill="1" applyBorder="1" applyAlignment="1">
      <alignment horizontal="center" vertical="center" shrinkToFit="1"/>
      <protection/>
    </xf>
    <xf numFmtId="0" fontId="5" fillId="0" borderId="1" xfId="0" applyFont="1" applyFill="1" applyBorder="1" applyAlignment="1">
      <alignment horizontal="center" vertical="center"/>
    </xf>
    <xf numFmtId="0" fontId="8" fillId="0" borderId="2" xfId="40" applyFont="1" applyFill="1" applyBorder="1" applyAlignment="1">
      <alignment horizontal="center" vertical="center" shrinkToFit="1"/>
      <protection/>
    </xf>
    <xf numFmtId="0" fontId="8" fillId="0" borderId="1" xfId="40" applyFont="1" applyFill="1" applyBorder="1" applyAlignment="1">
      <alignment horizontal="center" vertical="center" shrinkToFit="1"/>
      <protection/>
    </xf>
    <xf numFmtId="0" fontId="15" fillId="0" borderId="1" xfId="0" applyFont="1" applyFill="1" applyBorder="1" applyAlignment="1">
      <alignment horizontal="center" vertical="center"/>
    </xf>
    <xf numFmtId="0" fontId="11" fillId="0" borderId="0" xfId="40" applyFont="1" applyAlignment="1">
      <alignment horizontal="center" vertical="center"/>
      <protection/>
    </xf>
    <xf numFmtId="0" fontId="14" fillId="0" borderId="0" xfId="40" applyFont="1" applyAlignment="1">
      <alignment horizontal="center" vertical="center"/>
      <protection/>
    </xf>
    <xf numFmtId="14" fontId="8" fillId="0" borderId="0" xfId="40" applyNumberFormat="1" applyFont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0" fontId="13" fillId="0" borderId="1" xfId="40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20" fontId="12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40" applyFont="1" applyFill="1" applyBorder="1" applyAlignment="1">
      <alignment horizontal="center" vertical="center" shrinkToFit="1"/>
      <protection/>
    </xf>
    <xf numFmtId="0" fontId="15" fillId="0" borderId="2" xfId="40" applyFont="1" applyFill="1" applyBorder="1" applyAlignment="1">
      <alignment horizontal="center" vertical="center" shrinkToFit="1"/>
      <protection/>
    </xf>
    <xf numFmtId="0" fontId="5" fillId="0" borderId="2" xfId="0" applyFont="1" applyFill="1" applyBorder="1" applyAlignment="1">
      <alignment horizontal="center" vertical="center"/>
    </xf>
    <xf numFmtId="0" fontId="8" fillId="0" borderId="1" xfId="40" applyFont="1" applyFill="1" applyBorder="1" applyAlignment="1">
      <alignment horizontal="centerContinuous" vertical="center" shrinkToFit="1"/>
      <protection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6" fillId="0" borderId="1" xfId="40" applyFont="1" applyFill="1" applyBorder="1" applyAlignment="1">
      <alignment horizontal="left" vertical="top" shrinkToFit="1"/>
      <protection/>
    </xf>
    <xf numFmtId="0" fontId="15" fillId="0" borderId="1" xfId="0" applyFont="1" applyBorder="1" applyAlignment="1">
      <alignment horizontal="left" vertical="top" shrinkToFit="1"/>
    </xf>
    <xf numFmtId="0" fontId="0" fillId="0" borderId="0" xfId="0" applyAlignment="1">
      <alignment horizontal="right" vertical="center"/>
    </xf>
    <xf numFmtId="0" fontId="17" fillId="0" borderId="0" xfId="40" applyFont="1" applyAlignment="1">
      <alignment horizontal="center" vertical="center"/>
      <protection/>
    </xf>
    <xf numFmtId="0" fontId="10" fillId="0" borderId="0" xfId="40" applyFont="1" applyFill="1" applyAlignment="1">
      <alignment horizontal="left" vertical="center"/>
      <protection/>
    </xf>
    <xf numFmtId="0" fontId="10" fillId="0" borderId="0" xfId="40" applyFont="1" applyFill="1" applyAlignment="1">
      <alignment horizontal="center" vertical="center"/>
      <protection/>
    </xf>
    <xf numFmtId="0" fontId="2" fillId="0" borderId="0" xfId="29" applyAlignment="1">
      <alignment vertical="center"/>
      <protection/>
    </xf>
    <xf numFmtId="0" fontId="19" fillId="0" borderId="0" xfId="29" applyFont="1" applyAlignment="1">
      <alignment vertical="center"/>
      <protection/>
    </xf>
    <xf numFmtId="0" fontId="19" fillId="0" borderId="0" xfId="29" applyFont="1" applyAlignment="1">
      <alignment horizontal="left" vertical="center"/>
      <protection/>
    </xf>
    <xf numFmtId="49" fontId="20" fillId="0" borderId="0" xfId="29" applyNumberFormat="1" applyFont="1" applyAlignment="1">
      <alignment horizontal="center" vertical="center"/>
      <protection/>
    </xf>
    <xf numFmtId="0" fontId="20" fillId="0" borderId="0" xfId="29" applyFont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20" fillId="0" borderId="0" xfId="29" applyFont="1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23" fillId="0" borderId="0" xfId="20" applyFont="1" applyAlignment="1" applyProtection="1">
      <alignment vertical="center"/>
      <protection/>
    </xf>
    <xf numFmtId="0" fontId="5" fillId="0" borderId="0" xfId="30" applyFont="1" applyAlignment="1">
      <alignment vertical="center"/>
      <protection/>
    </xf>
    <xf numFmtId="0" fontId="5" fillId="0" borderId="0" xfId="30" applyFont="1">
      <alignment/>
      <protection/>
    </xf>
    <xf numFmtId="0" fontId="20" fillId="0" borderId="0" xfId="30" applyFont="1" applyAlignment="1">
      <alignment horizontal="left" indent="1"/>
      <protection/>
    </xf>
    <xf numFmtId="0" fontId="20" fillId="0" borderId="0" xfId="30" applyFont="1" applyAlignment="1">
      <alignment horizontal="left" indent="2"/>
      <protection/>
    </xf>
    <xf numFmtId="0" fontId="20" fillId="0" borderId="0" xfId="30" applyFont="1" applyAlignment="1">
      <alignment horizontal="left" indent="3"/>
      <protection/>
    </xf>
    <xf numFmtId="0" fontId="20" fillId="0" borderId="0" xfId="29" applyFont="1" applyAlignment="1">
      <alignment horizontal="distributed" vertical="center"/>
      <protection/>
    </xf>
    <xf numFmtId="0" fontId="20" fillId="0" borderId="0" xfId="30" applyFont="1" applyAlignment="1">
      <alignment/>
      <protection/>
    </xf>
    <xf numFmtId="0" fontId="20" fillId="0" borderId="0" xfId="30" applyFont="1" applyFill="1" applyAlignment="1">
      <alignment horizontal="left" indent="1"/>
      <protection/>
    </xf>
    <xf numFmtId="14" fontId="2" fillId="0" borderId="0" xfId="29" applyNumberFormat="1" applyAlignment="1">
      <alignment vertical="center"/>
      <protection/>
    </xf>
    <xf numFmtId="0" fontId="19" fillId="5" borderId="0" xfId="29" applyFont="1" applyFill="1" applyAlignment="1">
      <alignment horizontal="right" vertical="center"/>
      <protection/>
    </xf>
    <xf numFmtId="0" fontId="15" fillId="0" borderId="0" xfId="23" applyFont="1" applyFill="1" applyBorder="1" applyAlignment="1">
      <alignment vertical="center" shrinkToFit="1"/>
      <protection/>
    </xf>
    <xf numFmtId="0" fontId="2" fillId="0" borderId="0" xfId="29" applyBorder="1" applyAlignment="1">
      <alignment vertical="center"/>
      <protection/>
    </xf>
    <xf numFmtId="0" fontId="19" fillId="0" borderId="0" xfId="29" applyFont="1" applyBorder="1" applyAlignment="1">
      <alignment vertical="center"/>
      <protection/>
    </xf>
    <xf numFmtId="0" fontId="0" fillId="0" borderId="0" xfId="23" applyBorder="1" applyAlignment="1">
      <alignment horizontal="center" vertical="center" shrinkToFit="1"/>
      <protection/>
    </xf>
    <xf numFmtId="0" fontId="20" fillId="0" borderId="0" xfId="23" applyFont="1" applyFill="1" applyBorder="1" applyAlignment="1">
      <alignment horizontal="left" vertical="center" indent="1" shrinkToFit="1"/>
      <protection/>
    </xf>
    <xf numFmtId="0" fontId="24" fillId="0" borderId="0" xfId="29" applyFont="1" applyAlignment="1">
      <alignment vertical="center"/>
      <protection/>
    </xf>
    <xf numFmtId="0" fontId="2" fillId="0" borderId="5" xfId="29" applyBorder="1" applyAlignment="1">
      <alignment vertical="center"/>
      <protection/>
    </xf>
    <xf numFmtId="0" fontId="2" fillId="0" borderId="6" xfId="29" applyBorder="1" applyAlignment="1">
      <alignment vertical="center"/>
      <protection/>
    </xf>
    <xf numFmtId="0" fontId="2" fillId="0" borderId="7" xfId="29" applyBorder="1" applyAlignment="1">
      <alignment vertical="center"/>
      <protection/>
    </xf>
    <xf numFmtId="0" fontId="2" fillId="0" borderId="8" xfId="29" applyBorder="1" applyAlignment="1">
      <alignment vertical="center"/>
      <protection/>
    </xf>
    <xf numFmtId="0" fontId="2" fillId="0" borderId="9" xfId="29" applyBorder="1" applyAlignment="1">
      <alignment vertical="center"/>
      <protection/>
    </xf>
    <xf numFmtId="0" fontId="2" fillId="0" borderId="10" xfId="29" applyBorder="1" applyAlignment="1">
      <alignment vertical="center"/>
      <protection/>
    </xf>
    <xf numFmtId="0" fontId="2" fillId="0" borderId="11" xfId="29" applyBorder="1" applyAlignment="1">
      <alignment vertical="center"/>
      <protection/>
    </xf>
    <xf numFmtId="0" fontId="2" fillId="0" borderId="12" xfId="29" applyBorder="1" applyAlignment="1">
      <alignment vertical="center"/>
      <protection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25" applyFont="1">
      <alignment/>
      <protection/>
    </xf>
    <xf numFmtId="0" fontId="26" fillId="0" borderId="0" xfId="25" applyFont="1" applyAlignment="1">
      <alignment vertical="center" wrapText="1"/>
      <protection/>
    </xf>
    <xf numFmtId="0" fontId="27" fillId="0" borderId="0" xfId="25" applyFont="1">
      <alignment/>
      <protection/>
    </xf>
    <xf numFmtId="0" fontId="28" fillId="0" borderId="0" xfId="25" applyFont="1">
      <alignment/>
      <protection/>
    </xf>
    <xf numFmtId="0" fontId="8" fillId="0" borderId="13" xfId="40" applyFont="1" applyFill="1" applyBorder="1" applyAlignment="1">
      <alignment horizontal="center" vertical="center" shrinkToFit="1"/>
      <protection/>
    </xf>
    <xf numFmtId="0" fontId="15" fillId="0" borderId="13" xfId="40" applyFont="1" applyFill="1" applyBorder="1" applyAlignment="1">
      <alignment horizontal="center" vertical="center" shrinkToFit="1"/>
      <protection/>
    </xf>
    <xf numFmtId="0" fontId="12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176" fontId="13" fillId="0" borderId="0" xfId="40" applyNumberFormat="1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15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center" vertical="center"/>
    </xf>
    <xf numFmtId="0" fontId="25" fillId="0" borderId="0" xfId="25" applyFont="1" applyAlignment="1">
      <alignment horizontal="left" vertical="center" wrapText="1"/>
      <protection/>
    </xf>
    <xf numFmtId="0" fontId="0" fillId="0" borderId="0" xfId="0" applyFill="1" applyAlignment="1">
      <alignment horizontal="right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40" applyFont="1" applyFill="1" applyBorder="1">
      <alignment/>
      <protection/>
    </xf>
    <xf numFmtId="0" fontId="8" fillId="0" borderId="0" xfId="40" applyFont="1" applyFill="1" applyBorder="1" applyAlignment="1">
      <alignment horizontal="center" vertical="center" shrinkToFit="1"/>
      <protection/>
    </xf>
    <xf numFmtId="0" fontId="15" fillId="0" borderId="0" xfId="40" applyFont="1" applyFill="1" applyBorder="1" applyAlignment="1">
      <alignment horizontal="center" vertical="center" shrinkToFit="1"/>
      <protection/>
    </xf>
    <xf numFmtId="0" fontId="1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5" fillId="0" borderId="0" xfId="25" applyFont="1" applyAlignment="1">
      <alignment vertical="center" shrinkToFit="1"/>
      <protection/>
    </xf>
    <xf numFmtId="0" fontId="25" fillId="0" borderId="0" xfId="25" applyFont="1" applyBorder="1" applyAlignment="1">
      <alignment horizontal="left" vertical="center" wrapText="1"/>
      <protection/>
    </xf>
    <xf numFmtId="0" fontId="25" fillId="0" borderId="14" xfId="25" applyFont="1" applyBorder="1" applyAlignment="1">
      <alignment horizontal="left" vertical="center" wrapText="1"/>
      <protection/>
    </xf>
    <xf numFmtId="0" fontId="15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0" fillId="10" borderId="0" xfId="0" applyFont="1" applyFill="1" applyAlignment="1">
      <alignment vertical="center"/>
    </xf>
    <xf numFmtId="0" fontId="32" fillId="0" borderId="0" xfId="25" applyFont="1" applyBorder="1" applyAlignment="1">
      <alignment horizontal="center" vertical="center" wrapText="1" shrinkToFit="1"/>
      <protection/>
    </xf>
    <xf numFmtId="0" fontId="32" fillId="0" borderId="14" xfId="25" applyFont="1" applyBorder="1" applyAlignment="1">
      <alignment horizontal="center" vertical="center" wrapText="1" shrinkToFit="1"/>
      <protection/>
    </xf>
    <xf numFmtId="0" fontId="25" fillId="0" borderId="0" xfId="25" applyFont="1" applyAlignment="1">
      <alignment horizontal="center" vertical="center" shrinkToFit="1"/>
      <protection/>
    </xf>
    <xf numFmtId="176" fontId="29" fillId="0" borderId="14" xfId="25" applyNumberFormat="1" applyFont="1" applyBorder="1" applyAlignment="1">
      <alignment horizontal="center" vertical="center" shrinkToFit="1"/>
      <protection/>
    </xf>
    <xf numFmtId="0" fontId="9" fillId="0" borderId="0" xfId="25" applyFont="1" applyAlignment="1">
      <alignment horizontal="center" vertical="center" wrapText="1"/>
      <protection/>
    </xf>
    <xf numFmtId="14" fontId="29" fillId="0" borderId="0" xfId="25" applyNumberFormat="1" applyFont="1" applyBorder="1" applyAlignment="1">
      <alignment horizontal="center" vertical="center" shrinkToFit="1"/>
      <protection/>
    </xf>
    <xf numFmtId="14" fontId="0" fillId="0" borderId="0" xfId="0" applyNumberFormat="1" applyBorder="1" applyAlignment="1">
      <alignment vertical="center" shrinkToFit="1"/>
    </xf>
    <xf numFmtId="14" fontId="29" fillId="0" borderId="0" xfId="25" applyNumberFormat="1" applyFont="1" applyAlignment="1">
      <alignment horizontal="center" vertical="center" shrinkToFit="1"/>
      <protection/>
    </xf>
    <xf numFmtId="14" fontId="0" fillId="0" borderId="0" xfId="0" applyNumberFormat="1" applyAlignment="1">
      <alignment vertical="center" shrinkToFit="1"/>
    </xf>
    <xf numFmtId="176" fontId="29" fillId="0" borderId="0" xfId="25" applyNumberFormat="1" applyFont="1" applyAlignment="1">
      <alignment horizontal="center" vertical="center" shrinkToFit="1"/>
      <protection/>
    </xf>
    <xf numFmtId="0" fontId="15" fillId="0" borderId="0" xfId="23" applyFont="1" applyFill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9" fillId="0" borderId="0" xfId="29" applyFont="1" applyAlignment="1">
      <alignment horizontal="left" vertical="center"/>
      <protection/>
    </xf>
    <xf numFmtId="49" fontId="20" fillId="0" borderId="0" xfId="29" applyNumberFormat="1" applyFont="1" applyAlignment="1">
      <alignment horizontal="center" vertical="center"/>
      <protection/>
    </xf>
    <xf numFmtId="0" fontId="20" fillId="0" borderId="0" xfId="29" applyFont="1" applyAlignment="1">
      <alignment horizontal="left" vertical="center"/>
      <protection/>
    </xf>
    <xf numFmtId="0" fontId="31" fillId="0" borderId="0" xfId="29" applyFont="1" applyBorder="1" applyAlignment="1">
      <alignment horizontal="center" vertical="center" wrapText="1"/>
      <protection/>
    </xf>
    <xf numFmtId="0" fontId="31" fillId="0" borderId="14" xfId="29" applyFont="1" applyBorder="1" applyAlignment="1">
      <alignment horizontal="center" vertical="center" wrapText="1"/>
      <protection/>
    </xf>
    <xf numFmtId="0" fontId="20" fillId="0" borderId="0" xfId="29" applyFont="1" applyAlignment="1">
      <alignment horizontal="center" vertical="center" wrapText="1"/>
      <protection/>
    </xf>
    <xf numFmtId="14" fontId="20" fillId="0" borderId="0" xfId="29" applyNumberFormat="1" applyFont="1" applyBorder="1" applyAlignment="1">
      <alignment horizontal="center" vertical="center"/>
      <protection/>
    </xf>
    <xf numFmtId="14" fontId="20" fillId="0" borderId="0" xfId="29" applyNumberFormat="1" applyFont="1" applyAlignment="1">
      <alignment horizontal="center" vertical="center"/>
      <protection/>
    </xf>
    <xf numFmtId="0" fontId="19" fillId="0" borderId="0" xfId="29" applyFont="1" applyAlignment="1">
      <alignment horizontal="center" vertical="center"/>
      <protection/>
    </xf>
    <xf numFmtId="176" fontId="19" fillId="0" borderId="0" xfId="29" applyNumberFormat="1" applyFont="1" applyAlignment="1">
      <alignment horizontal="center" vertical="center"/>
      <protection/>
    </xf>
    <xf numFmtId="6" fontId="20" fillId="0" borderId="0" xfId="29" applyNumberFormat="1" applyFont="1" applyAlignment="1">
      <alignment horizontal="left" vertical="center"/>
      <protection/>
    </xf>
    <xf numFmtId="0" fontId="18" fillId="0" borderId="0" xfId="27" applyFont="1" applyAlignment="1">
      <alignment horizontal="center" vertical="center" wrapText="1" shrinkToFit="1"/>
      <protection/>
    </xf>
    <xf numFmtId="176" fontId="20" fillId="0" borderId="0" xfId="29" applyNumberFormat="1" applyFont="1" applyBorder="1" applyAlignment="1">
      <alignment horizontal="center" vertical="center" shrinkToFit="1"/>
      <protection/>
    </xf>
    <xf numFmtId="176" fontId="20" fillId="0" borderId="14" xfId="29" applyNumberFormat="1" applyFont="1" applyBorder="1" applyAlignment="1">
      <alignment horizontal="center" vertical="center" shrinkToFit="1"/>
      <protection/>
    </xf>
    <xf numFmtId="0" fontId="5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11" fillId="0" borderId="0" xfId="40" applyNumberFormat="1" applyFont="1" applyAlignment="1">
      <alignment horizontal="left" vertical="center"/>
      <protection/>
    </xf>
    <xf numFmtId="49" fontId="11" fillId="0" borderId="0" xfId="40" applyNumberFormat="1" applyFont="1" applyAlignment="1">
      <alignment horizontal="center" vertical="center"/>
      <protection/>
    </xf>
    <xf numFmtId="0" fontId="17" fillId="0" borderId="0" xfId="4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4" fontId="10" fillId="0" borderId="0" xfId="40" applyNumberFormat="1" applyFont="1" applyFill="1" applyAlignment="1">
      <alignment horizontal="right" vertical="center"/>
      <protection/>
    </xf>
    <xf numFmtId="14" fontId="10" fillId="0" borderId="0" xfId="0" applyNumberFormat="1" applyFont="1" applyAlignment="1">
      <alignment horizontal="right" vertical="center"/>
    </xf>
    <xf numFmtId="0" fontId="8" fillId="0" borderId="3" xfId="40" applyFont="1" applyFill="1" applyBorder="1" applyAlignment="1">
      <alignment horizontal="center" vertical="center" shrinkToFit="1"/>
      <protection/>
    </xf>
    <xf numFmtId="0" fontId="8" fillId="0" borderId="2" xfId="40" applyFont="1" applyFill="1" applyBorder="1" applyAlignment="1">
      <alignment horizontal="center" vertical="center" shrinkToFit="1"/>
      <protection/>
    </xf>
    <xf numFmtId="0" fontId="8" fillId="0" borderId="4" xfId="40" applyFont="1" applyFill="1" applyBorder="1" applyAlignment="1">
      <alignment horizontal="center" vertical="center" shrinkToFit="1"/>
      <protection/>
    </xf>
    <xf numFmtId="14" fontId="11" fillId="0" borderId="0" xfId="40" applyNumberFormat="1" applyFont="1" applyFill="1" applyAlignment="1">
      <alignment horizontal="right" vertical="center"/>
      <protection/>
    </xf>
    <xf numFmtId="14" fontId="11" fillId="0" borderId="0" xfId="0" applyNumberFormat="1" applyFont="1" applyAlignment="1">
      <alignment horizontal="right" vertical="center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標準 10" xfId="21"/>
    <cellStyle name="標準 11" xfId="22"/>
    <cellStyle name="標準 11_Xl0000004" xfId="23"/>
    <cellStyle name="標準 12" xfId="24"/>
    <cellStyle name="標準 2" xfId="25"/>
    <cellStyle name="標準 2 2" xfId="26"/>
    <cellStyle name="標準 2 2 2" xfId="27"/>
    <cellStyle name="標準 2 2_asahi cup 2015 Ｕ-１１・１２参加チーム" xfId="28"/>
    <cellStyle name="標準 2 2_Xl0000004" xfId="29"/>
    <cellStyle name="標準 3" xfId="30"/>
    <cellStyle name="標準 4" xfId="31"/>
    <cellStyle name="標準 5" xfId="32"/>
    <cellStyle name="標準 5 2" xfId="33"/>
    <cellStyle name="標準 5 3" xfId="34"/>
    <cellStyle name="標準 5 4" xfId="35"/>
    <cellStyle name="標準 6" xfId="36"/>
    <cellStyle name="標準 7" xfId="37"/>
    <cellStyle name="標準 8" xfId="38"/>
    <cellStyle name="標準 9" xfId="39"/>
    <cellStyle name="標準_Sheet1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10</xdr:col>
      <xdr:colOff>476250</xdr:colOff>
      <xdr:row>11</xdr:row>
      <xdr:rowOff>66675</xdr:rowOff>
    </xdr:to>
    <xdr:sp macro="" textlink="">
      <xdr:nvSpPr>
        <xdr:cNvPr id="9429" name="AutoShape 2"/>
        <xdr:cNvSpPr>
          <a:spLocks noChangeAspect="1" noChangeArrowheads="1"/>
        </xdr:cNvSpPr>
      </xdr:nvSpPr>
      <xdr:spPr bwMode="auto">
        <a:xfrm>
          <a:off x="123825" y="514350"/>
          <a:ext cx="72104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85725</xdr:colOff>
      <xdr:row>29</xdr:row>
      <xdr:rowOff>9525</xdr:rowOff>
    </xdr:from>
    <xdr:to>
      <xdr:col>10</xdr:col>
      <xdr:colOff>85725</xdr:colOff>
      <xdr:row>36</xdr:row>
      <xdr:rowOff>9525</xdr:rowOff>
    </xdr:to>
    <xdr:sp macro="" textlink="">
      <xdr:nvSpPr>
        <xdr:cNvPr id="9220" name="WordArt 7"/>
        <xdr:cNvSpPr>
          <a:spLocks noChangeArrowheads="1" noChangeShapeType="1"/>
        </xdr:cNvSpPr>
      </xdr:nvSpPr>
      <xdr:spPr bwMode="auto">
        <a:xfrm>
          <a:off x="771525" y="4981575"/>
          <a:ext cx="6172200" cy="1200150"/>
        </a:xfrm>
        <a:prstGeom prst="rect">
          <a:avLst/>
        </a:prstGeom>
        <a:noFill/>
        <a:ln w="9525">
          <a:noFill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41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このボールの向こうに</a:t>
          </a:r>
        </a:p>
        <a:p>
          <a:pPr algn="ctr" rtl="0">
            <a:lnSpc>
              <a:spcPts val="41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DREAM</a:t>
          </a:r>
        </a:p>
      </xdr:txBody>
    </xdr:sp>
    <xdr:clientData/>
  </xdr:twoCellAnchor>
  <xdr:twoCellAnchor>
    <xdr:from>
      <xdr:col>0</xdr:col>
      <xdr:colOff>285750</xdr:colOff>
      <xdr:row>49</xdr:row>
      <xdr:rowOff>38100</xdr:rowOff>
    </xdr:from>
    <xdr:to>
      <xdr:col>10</xdr:col>
      <xdr:colOff>114300</xdr:colOff>
      <xdr:row>54</xdr:row>
      <xdr:rowOff>114300</xdr:rowOff>
    </xdr:to>
    <xdr:sp macro="" textlink="">
      <xdr:nvSpPr>
        <xdr:cNvPr id="8" name="WordArt 8"/>
        <xdr:cNvSpPr>
          <a:spLocks noChangeArrowheads="1" noChangeShapeType="1" noTextEdit="1"/>
        </xdr:cNvSpPr>
      </xdr:nvSpPr>
      <xdr:spPr bwMode="auto">
        <a:xfrm>
          <a:off x="285750" y="8343900"/>
          <a:ext cx="6686550" cy="93345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主催：旭</a:t>
          </a:r>
          <a:r>
            <a:rPr lang="en-US" altLang="ja-JP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FC.</a:t>
          </a:r>
          <a:r>
            <a:rPr lang="ja-JP" alt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ジュニア</a:t>
          </a:r>
        </a:p>
      </xdr:txBody>
    </xdr:sp>
    <xdr:clientData/>
  </xdr:twoCellAnchor>
  <xdr:twoCellAnchor editAs="absolute">
    <xdr:from>
      <xdr:col>7</xdr:col>
      <xdr:colOff>476250</xdr:colOff>
      <xdr:row>15</xdr:row>
      <xdr:rowOff>161925</xdr:rowOff>
    </xdr:from>
    <xdr:to>
      <xdr:col>10</xdr:col>
      <xdr:colOff>247650</xdr:colOff>
      <xdr:row>20</xdr:row>
      <xdr:rowOff>76200</xdr:rowOff>
    </xdr:to>
    <xdr:sp macro="" textlink="">
      <xdr:nvSpPr>
        <xdr:cNvPr id="9231" name="WordArt 8"/>
        <xdr:cNvSpPr>
          <a:spLocks noChangeArrowheads="1" noChangeShapeType="1" noTextEdit="1"/>
        </xdr:cNvSpPr>
      </xdr:nvSpPr>
      <xdr:spPr bwMode="auto">
        <a:xfrm>
          <a:off x="5276850" y="2733675"/>
          <a:ext cx="1828800" cy="771525"/>
        </a:xfrm>
        <a:prstGeom prst="rect">
          <a:avLst/>
        </a:prstGeom>
        <a:ln>
          <a:noFill/>
        </a:ln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u="sng" strike="sngStrike" kern="10" cap="small" spc="0">
              <a:ln w="12700">
                <a:solidFill>
                  <a:srgbClr val="00008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Ｕ－１</a:t>
          </a:r>
          <a:r>
            <a:rPr lang="en-US" altLang="ja-JP" sz="3600" u="sng" strike="sngStrike" kern="10" cap="small" spc="0">
              <a:ln w="12700">
                <a:solidFill>
                  <a:srgbClr val="00008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</a:t>
          </a:r>
        </a:p>
      </xdr:txBody>
    </xdr:sp>
    <xdr:clientData/>
  </xdr:twoCellAnchor>
  <xdr:twoCellAnchor>
    <xdr:from>
      <xdr:col>2</xdr:col>
      <xdr:colOff>295275</xdr:colOff>
      <xdr:row>2</xdr:row>
      <xdr:rowOff>66675</xdr:rowOff>
    </xdr:from>
    <xdr:to>
      <xdr:col>10</xdr:col>
      <xdr:colOff>247650</xdr:colOff>
      <xdr:row>12</xdr:row>
      <xdr:rowOff>161925</xdr:rowOff>
    </xdr:to>
    <xdr:sp macro="" textlink="">
      <xdr:nvSpPr>
        <xdr:cNvPr id="9232" name="WordArt 16"/>
        <xdr:cNvSpPr>
          <a:spLocks noChangeArrowheads="1" noChangeShapeType="1" noTextEdit="1"/>
        </xdr:cNvSpPr>
      </xdr:nvSpPr>
      <xdr:spPr bwMode="auto">
        <a:xfrm>
          <a:off x="1666875" y="409575"/>
          <a:ext cx="5438775" cy="180975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lnSpc>
              <a:spcPts val="6900"/>
            </a:lnSpc>
            <a:buNone/>
          </a:pPr>
          <a:r>
            <a:rPr lang="en-US" altLang="ja-JP" sz="6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asahichallengeCUP</a:t>
          </a:r>
        </a:p>
        <a:p>
          <a:pPr algn="ctr" rtl="0">
            <a:lnSpc>
              <a:spcPts val="6900"/>
            </a:lnSpc>
            <a:buNone/>
          </a:pPr>
          <a:r>
            <a:rPr lang="ja-JP" altLang="en-US" sz="6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サッカー大会</a:t>
          </a:r>
        </a:p>
      </xdr:txBody>
    </xdr:sp>
    <xdr:clientData/>
  </xdr:twoCellAnchor>
  <xdr:twoCellAnchor>
    <xdr:from>
      <xdr:col>0</xdr:col>
      <xdr:colOff>123825</xdr:colOff>
      <xdr:row>3</xdr:row>
      <xdr:rowOff>57150</xdr:rowOff>
    </xdr:from>
    <xdr:to>
      <xdr:col>2</xdr:col>
      <xdr:colOff>285750</xdr:colOff>
      <xdr:row>11</xdr:row>
      <xdr:rowOff>66675</xdr:rowOff>
    </xdr:to>
    <xdr:pic>
      <xdr:nvPicPr>
        <xdr:cNvPr id="9434" name="Picture 3" descr="asahilogo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571500"/>
          <a:ext cx="15335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123825</xdr:rowOff>
    </xdr:from>
    <xdr:to>
      <xdr:col>6</xdr:col>
      <xdr:colOff>447675</xdr:colOff>
      <xdr:row>27</xdr:row>
      <xdr:rowOff>66675</xdr:rowOff>
    </xdr:to>
    <xdr:pic>
      <xdr:nvPicPr>
        <xdr:cNvPr id="9435" name="図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2181225"/>
          <a:ext cx="3190875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2" name="角丸四角形 1"/>
        <xdr:cNvSpPr/>
      </xdr:nvSpPr>
      <xdr:spPr>
        <a:xfrm>
          <a:off x="1120140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352425</xdr:colOff>
      <xdr:row>12</xdr:row>
      <xdr:rowOff>0</xdr:rowOff>
    </xdr:from>
    <xdr:to>
      <xdr:col>14</xdr:col>
      <xdr:colOff>352425</xdr:colOff>
      <xdr:row>12</xdr:row>
      <xdr:rowOff>0</xdr:rowOff>
    </xdr:to>
    <xdr:sp macro="" textlink="">
      <xdr:nvSpPr>
        <xdr:cNvPr id="3" name="角丸四角形 2"/>
        <xdr:cNvSpPr/>
      </xdr:nvSpPr>
      <xdr:spPr>
        <a:xfrm>
          <a:off x="802005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4" name="角丸四角形 3"/>
        <xdr:cNvSpPr/>
      </xdr:nvSpPr>
      <xdr:spPr>
        <a:xfrm>
          <a:off x="1120140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0</xdr:colOff>
      <xdr:row>11</xdr:row>
      <xdr:rowOff>352425</xdr:rowOff>
    </xdr:from>
    <xdr:to>
      <xdr:col>21</xdr:col>
      <xdr:colOff>0</xdr:colOff>
      <xdr:row>11</xdr:row>
      <xdr:rowOff>352425</xdr:rowOff>
    </xdr:to>
    <xdr:sp macro="" textlink="">
      <xdr:nvSpPr>
        <xdr:cNvPr id="5" name="角丸四角形 4"/>
        <xdr:cNvSpPr/>
      </xdr:nvSpPr>
      <xdr:spPr>
        <a:xfrm>
          <a:off x="1120140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6" name="角丸四角形 5"/>
        <xdr:cNvSpPr/>
      </xdr:nvSpPr>
      <xdr:spPr>
        <a:xfrm>
          <a:off x="1120140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352425</xdr:colOff>
      <xdr:row>12</xdr:row>
      <xdr:rowOff>0</xdr:rowOff>
    </xdr:from>
    <xdr:to>
      <xdr:col>14</xdr:col>
      <xdr:colOff>352425</xdr:colOff>
      <xdr:row>12</xdr:row>
      <xdr:rowOff>0</xdr:rowOff>
    </xdr:to>
    <xdr:sp macro="" textlink="">
      <xdr:nvSpPr>
        <xdr:cNvPr id="7" name="角丸四角形 6"/>
        <xdr:cNvSpPr/>
      </xdr:nvSpPr>
      <xdr:spPr>
        <a:xfrm>
          <a:off x="802005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8" name="角丸四角形 7"/>
        <xdr:cNvSpPr/>
      </xdr:nvSpPr>
      <xdr:spPr>
        <a:xfrm>
          <a:off x="1120140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0</xdr:colOff>
      <xdr:row>11</xdr:row>
      <xdr:rowOff>352425</xdr:rowOff>
    </xdr:from>
    <xdr:to>
      <xdr:col>21</xdr:col>
      <xdr:colOff>0</xdr:colOff>
      <xdr:row>11</xdr:row>
      <xdr:rowOff>352425</xdr:rowOff>
    </xdr:to>
    <xdr:sp macro="" textlink="">
      <xdr:nvSpPr>
        <xdr:cNvPr id="9" name="角丸四角形 8"/>
        <xdr:cNvSpPr/>
      </xdr:nvSpPr>
      <xdr:spPr>
        <a:xfrm>
          <a:off x="1120140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0</xdr:colOff>
      <xdr:row>11</xdr:row>
      <xdr:rowOff>352425</xdr:rowOff>
    </xdr:from>
    <xdr:to>
      <xdr:col>21</xdr:col>
      <xdr:colOff>0</xdr:colOff>
      <xdr:row>11</xdr:row>
      <xdr:rowOff>352425</xdr:rowOff>
    </xdr:to>
    <xdr:sp macro="" textlink="">
      <xdr:nvSpPr>
        <xdr:cNvPr id="10" name="角丸四角形 9"/>
        <xdr:cNvSpPr/>
      </xdr:nvSpPr>
      <xdr:spPr>
        <a:xfrm>
          <a:off x="1120140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0</xdr:colOff>
      <xdr:row>11</xdr:row>
      <xdr:rowOff>352425</xdr:rowOff>
    </xdr:from>
    <xdr:to>
      <xdr:col>21</xdr:col>
      <xdr:colOff>0</xdr:colOff>
      <xdr:row>11</xdr:row>
      <xdr:rowOff>352425</xdr:rowOff>
    </xdr:to>
    <xdr:sp macro="" textlink="">
      <xdr:nvSpPr>
        <xdr:cNvPr id="11" name="角丸四角形 10"/>
        <xdr:cNvSpPr/>
      </xdr:nvSpPr>
      <xdr:spPr>
        <a:xfrm>
          <a:off x="1120140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352425</xdr:colOff>
      <xdr:row>11</xdr:row>
      <xdr:rowOff>352425</xdr:rowOff>
    </xdr:from>
    <xdr:to>
      <xdr:col>14</xdr:col>
      <xdr:colOff>352425</xdr:colOff>
      <xdr:row>11</xdr:row>
      <xdr:rowOff>352425</xdr:rowOff>
    </xdr:to>
    <xdr:sp macro="" textlink="">
      <xdr:nvSpPr>
        <xdr:cNvPr id="12" name="角丸四角形 11"/>
        <xdr:cNvSpPr/>
      </xdr:nvSpPr>
      <xdr:spPr>
        <a:xfrm>
          <a:off x="802005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13" name="角丸四角形 12"/>
        <xdr:cNvSpPr/>
      </xdr:nvSpPr>
      <xdr:spPr>
        <a:xfrm>
          <a:off x="11201400" y="3848100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104775</xdr:colOff>
      <xdr:row>11</xdr:row>
      <xdr:rowOff>352425</xdr:rowOff>
    </xdr:from>
    <xdr:to>
      <xdr:col>28</xdr:col>
      <xdr:colOff>381000</xdr:colOff>
      <xdr:row>11</xdr:row>
      <xdr:rowOff>352425</xdr:rowOff>
    </xdr:to>
    <xdr:sp macro="" textlink="">
      <xdr:nvSpPr>
        <xdr:cNvPr id="14" name="角丸四角形 13"/>
        <xdr:cNvSpPr/>
      </xdr:nvSpPr>
      <xdr:spPr>
        <a:xfrm>
          <a:off x="143065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123825</xdr:colOff>
      <xdr:row>11</xdr:row>
      <xdr:rowOff>352425</xdr:rowOff>
    </xdr:from>
    <xdr:to>
      <xdr:col>28</xdr:col>
      <xdr:colOff>409575</xdr:colOff>
      <xdr:row>11</xdr:row>
      <xdr:rowOff>352425</xdr:rowOff>
    </xdr:to>
    <xdr:sp macro="" textlink="">
      <xdr:nvSpPr>
        <xdr:cNvPr id="15" name="角丸四角形 14"/>
        <xdr:cNvSpPr/>
      </xdr:nvSpPr>
      <xdr:spPr>
        <a:xfrm>
          <a:off x="14325600" y="3848100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114300</xdr:colOff>
      <xdr:row>11</xdr:row>
      <xdr:rowOff>352425</xdr:rowOff>
    </xdr:from>
    <xdr:to>
      <xdr:col>28</xdr:col>
      <xdr:colOff>390525</xdr:colOff>
      <xdr:row>11</xdr:row>
      <xdr:rowOff>352425</xdr:rowOff>
    </xdr:to>
    <xdr:sp macro="" textlink="">
      <xdr:nvSpPr>
        <xdr:cNvPr id="16" name="角丸四角形 15"/>
        <xdr:cNvSpPr/>
      </xdr:nvSpPr>
      <xdr:spPr>
        <a:xfrm>
          <a:off x="143160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104775</xdr:colOff>
      <xdr:row>12</xdr:row>
      <xdr:rowOff>0</xdr:rowOff>
    </xdr:from>
    <xdr:to>
      <xdr:col>28</xdr:col>
      <xdr:colOff>381000</xdr:colOff>
      <xdr:row>12</xdr:row>
      <xdr:rowOff>0</xdr:rowOff>
    </xdr:to>
    <xdr:sp macro="" textlink="">
      <xdr:nvSpPr>
        <xdr:cNvPr id="17" name="角丸四角形 16"/>
        <xdr:cNvSpPr/>
      </xdr:nvSpPr>
      <xdr:spPr>
        <a:xfrm>
          <a:off x="143065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104775</xdr:colOff>
      <xdr:row>12</xdr:row>
      <xdr:rowOff>0</xdr:rowOff>
    </xdr:from>
    <xdr:to>
      <xdr:col>28</xdr:col>
      <xdr:colOff>381000</xdr:colOff>
      <xdr:row>12</xdr:row>
      <xdr:rowOff>0</xdr:rowOff>
    </xdr:to>
    <xdr:sp macro="" textlink="">
      <xdr:nvSpPr>
        <xdr:cNvPr id="18" name="角丸四角形 17"/>
        <xdr:cNvSpPr/>
      </xdr:nvSpPr>
      <xdr:spPr>
        <a:xfrm>
          <a:off x="143065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123825</xdr:colOff>
      <xdr:row>12</xdr:row>
      <xdr:rowOff>0</xdr:rowOff>
    </xdr:from>
    <xdr:to>
      <xdr:col>28</xdr:col>
      <xdr:colOff>409575</xdr:colOff>
      <xdr:row>12</xdr:row>
      <xdr:rowOff>0</xdr:rowOff>
    </xdr:to>
    <xdr:sp macro="" textlink="">
      <xdr:nvSpPr>
        <xdr:cNvPr id="19" name="角丸四角形 18"/>
        <xdr:cNvSpPr/>
      </xdr:nvSpPr>
      <xdr:spPr>
        <a:xfrm>
          <a:off x="14325600" y="3848100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114300</xdr:colOff>
      <xdr:row>12</xdr:row>
      <xdr:rowOff>0</xdr:rowOff>
    </xdr:from>
    <xdr:to>
      <xdr:col>28</xdr:col>
      <xdr:colOff>390525</xdr:colOff>
      <xdr:row>12</xdr:row>
      <xdr:rowOff>0</xdr:rowOff>
    </xdr:to>
    <xdr:sp macro="" textlink="">
      <xdr:nvSpPr>
        <xdr:cNvPr id="20" name="角丸四角形 19"/>
        <xdr:cNvSpPr/>
      </xdr:nvSpPr>
      <xdr:spPr>
        <a:xfrm>
          <a:off x="143160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104775</xdr:colOff>
      <xdr:row>11</xdr:row>
      <xdr:rowOff>352425</xdr:rowOff>
    </xdr:from>
    <xdr:to>
      <xdr:col>28</xdr:col>
      <xdr:colOff>381000</xdr:colOff>
      <xdr:row>11</xdr:row>
      <xdr:rowOff>352425</xdr:rowOff>
    </xdr:to>
    <xdr:sp macro="" textlink="">
      <xdr:nvSpPr>
        <xdr:cNvPr id="21" name="角丸四角形 20"/>
        <xdr:cNvSpPr/>
      </xdr:nvSpPr>
      <xdr:spPr>
        <a:xfrm>
          <a:off x="143065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85725</xdr:colOff>
      <xdr:row>12</xdr:row>
      <xdr:rowOff>0</xdr:rowOff>
    </xdr:from>
    <xdr:to>
      <xdr:col>28</xdr:col>
      <xdr:colOff>371475</xdr:colOff>
      <xdr:row>12</xdr:row>
      <xdr:rowOff>0</xdr:rowOff>
    </xdr:to>
    <xdr:sp macro="" textlink="">
      <xdr:nvSpPr>
        <xdr:cNvPr id="22" name="角丸四角形 21"/>
        <xdr:cNvSpPr/>
      </xdr:nvSpPr>
      <xdr:spPr>
        <a:xfrm>
          <a:off x="14287500" y="3848100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114300</xdr:colOff>
      <xdr:row>12</xdr:row>
      <xdr:rowOff>0</xdr:rowOff>
    </xdr:from>
    <xdr:to>
      <xdr:col>28</xdr:col>
      <xdr:colOff>390525</xdr:colOff>
      <xdr:row>12</xdr:row>
      <xdr:rowOff>0</xdr:rowOff>
    </xdr:to>
    <xdr:sp macro="" textlink="">
      <xdr:nvSpPr>
        <xdr:cNvPr id="23" name="角丸四角形 22"/>
        <xdr:cNvSpPr/>
      </xdr:nvSpPr>
      <xdr:spPr>
        <a:xfrm>
          <a:off x="143160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104775</xdr:colOff>
      <xdr:row>12</xdr:row>
      <xdr:rowOff>0</xdr:rowOff>
    </xdr:from>
    <xdr:to>
      <xdr:col>28</xdr:col>
      <xdr:colOff>381000</xdr:colOff>
      <xdr:row>12</xdr:row>
      <xdr:rowOff>0</xdr:rowOff>
    </xdr:to>
    <xdr:sp macro="" textlink="">
      <xdr:nvSpPr>
        <xdr:cNvPr id="24" name="角丸四角形 23"/>
        <xdr:cNvSpPr/>
      </xdr:nvSpPr>
      <xdr:spPr>
        <a:xfrm>
          <a:off x="143065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85725</xdr:colOff>
      <xdr:row>11</xdr:row>
      <xdr:rowOff>352425</xdr:rowOff>
    </xdr:from>
    <xdr:to>
      <xdr:col>28</xdr:col>
      <xdr:colOff>371475</xdr:colOff>
      <xdr:row>11</xdr:row>
      <xdr:rowOff>352425</xdr:rowOff>
    </xdr:to>
    <xdr:sp macro="" textlink="">
      <xdr:nvSpPr>
        <xdr:cNvPr id="25" name="角丸四角形 24"/>
        <xdr:cNvSpPr/>
      </xdr:nvSpPr>
      <xdr:spPr>
        <a:xfrm>
          <a:off x="14287500" y="3848100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76200</xdr:colOff>
      <xdr:row>11</xdr:row>
      <xdr:rowOff>352425</xdr:rowOff>
    </xdr:from>
    <xdr:to>
      <xdr:col>28</xdr:col>
      <xdr:colOff>352425</xdr:colOff>
      <xdr:row>11</xdr:row>
      <xdr:rowOff>352425</xdr:rowOff>
    </xdr:to>
    <xdr:sp macro="" textlink="">
      <xdr:nvSpPr>
        <xdr:cNvPr id="26" name="角丸四角形 25"/>
        <xdr:cNvSpPr/>
      </xdr:nvSpPr>
      <xdr:spPr>
        <a:xfrm>
          <a:off x="142779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104775</xdr:colOff>
      <xdr:row>11</xdr:row>
      <xdr:rowOff>352425</xdr:rowOff>
    </xdr:from>
    <xdr:to>
      <xdr:col>28</xdr:col>
      <xdr:colOff>381000</xdr:colOff>
      <xdr:row>11</xdr:row>
      <xdr:rowOff>352425</xdr:rowOff>
    </xdr:to>
    <xdr:sp macro="" textlink="">
      <xdr:nvSpPr>
        <xdr:cNvPr id="27" name="角丸四角形 26"/>
        <xdr:cNvSpPr/>
      </xdr:nvSpPr>
      <xdr:spPr>
        <a:xfrm>
          <a:off x="143065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85725</xdr:colOff>
      <xdr:row>11</xdr:row>
      <xdr:rowOff>352425</xdr:rowOff>
    </xdr:from>
    <xdr:to>
      <xdr:col>28</xdr:col>
      <xdr:colOff>371475</xdr:colOff>
      <xdr:row>11</xdr:row>
      <xdr:rowOff>352425</xdr:rowOff>
    </xdr:to>
    <xdr:sp macro="" textlink="">
      <xdr:nvSpPr>
        <xdr:cNvPr id="28" name="角丸四角形 27"/>
        <xdr:cNvSpPr/>
      </xdr:nvSpPr>
      <xdr:spPr>
        <a:xfrm>
          <a:off x="14287500" y="3848100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76200</xdr:colOff>
      <xdr:row>12</xdr:row>
      <xdr:rowOff>0</xdr:rowOff>
    </xdr:from>
    <xdr:to>
      <xdr:col>28</xdr:col>
      <xdr:colOff>352425</xdr:colOff>
      <xdr:row>12</xdr:row>
      <xdr:rowOff>0</xdr:rowOff>
    </xdr:to>
    <xdr:sp macro="" textlink="">
      <xdr:nvSpPr>
        <xdr:cNvPr id="29" name="角丸四角形 28"/>
        <xdr:cNvSpPr/>
      </xdr:nvSpPr>
      <xdr:spPr>
        <a:xfrm>
          <a:off x="142779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76200</xdr:colOff>
      <xdr:row>12</xdr:row>
      <xdr:rowOff>0</xdr:rowOff>
    </xdr:from>
    <xdr:to>
      <xdr:col>28</xdr:col>
      <xdr:colOff>352425</xdr:colOff>
      <xdr:row>12</xdr:row>
      <xdr:rowOff>0</xdr:rowOff>
    </xdr:to>
    <xdr:sp macro="" textlink="">
      <xdr:nvSpPr>
        <xdr:cNvPr id="30" name="角丸四角形 29"/>
        <xdr:cNvSpPr/>
      </xdr:nvSpPr>
      <xdr:spPr>
        <a:xfrm>
          <a:off x="142779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104775</xdr:colOff>
      <xdr:row>12</xdr:row>
      <xdr:rowOff>0</xdr:rowOff>
    </xdr:from>
    <xdr:to>
      <xdr:col>28</xdr:col>
      <xdr:colOff>381000</xdr:colOff>
      <xdr:row>12</xdr:row>
      <xdr:rowOff>0</xdr:rowOff>
    </xdr:to>
    <xdr:sp macro="" textlink="">
      <xdr:nvSpPr>
        <xdr:cNvPr id="31" name="角丸四角形 30"/>
        <xdr:cNvSpPr/>
      </xdr:nvSpPr>
      <xdr:spPr>
        <a:xfrm>
          <a:off x="143065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85725</xdr:colOff>
      <xdr:row>12</xdr:row>
      <xdr:rowOff>0</xdr:rowOff>
    </xdr:from>
    <xdr:to>
      <xdr:col>28</xdr:col>
      <xdr:colOff>371475</xdr:colOff>
      <xdr:row>12</xdr:row>
      <xdr:rowOff>0</xdr:rowOff>
    </xdr:to>
    <xdr:sp macro="" textlink="">
      <xdr:nvSpPr>
        <xdr:cNvPr id="32" name="角丸四角形 31"/>
        <xdr:cNvSpPr/>
      </xdr:nvSpPr>
      <xdr:spPr>
        <a:xfrm>
          <a:off x="14287500" y="3848100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76200</xdr:colOff>
      <xdr:row>11</xdr:row>
      <xdr:rowOff>352425</xdr:rowOff>
    </xdr:from>
    <xdr:to>
      <xdr:col>28</xdr:col>
      <xdr:colOff>352425</xdr:colOff>
      <xdr:row>11</xdr:row>
      <xdr:rowOff>352425</xdr:rowOff>
    </xdr:to>
    <xdr:sp macro="" textlink="">
      <xdr:nvSpPr>
        <xdr:cNvPr id="33" name="角丸四角形 32"/>
        <xdr:cNvSpPr/>
      </xdr:nvSpPr>
      <xdr:spPr>
        <a:xfrm>
          <a:off x="142779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66675</xdr:colOff>
      <xdr:row>11</xdr:row>
      <xdr:rowOff>352425</xdr:rowOff>
    </xdr:from>
    <xdr:to>
      <xdr:col>28</xdr:col>
      <xdr:colOff>342900</xdr:colOff>
      <xdr:row>11</xdr:row>
      <xdr:rowOff>352425</xdr:rowOff>
    </xdr:to>
    <xdr:sp macro="" textlink="">
      <xdr:nvSpPr>
        <xdr:cNvPr id="42" name="角丸四角形 41"/>
        <xdr:cNvSpPr/>
      </xdr:nvSpPr>
      <xdr:spPr>
        <a:xfrm>
          <a:off x="142684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85725</xdr:colOff>
      <xdr:row>11</xdr:row>
      <xdr:rowOff>352425</xdr:rowOff>
    </xdr:from>
    <xdr:to>
      <xdr:col>28</xdr:col>
      <xdr:colOff>371475</xdr:colOff>
      <xdr:row>11</xdr:row>
      <xdr:rowOff>352425</xdr:rowOff>
    </xdr:to>
    <xdr:sp macro="" textlink="">
      <xdr:nvSpPr>
        <xdr:cNvPr id="43" name="角丸四角形 42"/>
        <xdr:cNvSpPr/>
      </xdr:nvSpPr>
      <xdr:spPr>
        <a:xfrm>
          <a:off x="14287500" y="3848100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76200</xdr:colOff>
      <xdr:row>11</xdr:row>
      <xdr:rowOff>352425</xdr:rowOff>
    </xdr:from>
    <xdr:to>
      <xdr:col>28</xdr:col>
      <xdr:colOff>352425</xdr:colOff>
      <xdr:row>11</xdr:row>
      <xdr:rowOff>352425</xdr:rowOff>
    </xdr:to>
    <xdr:sp macro="" textlink="">
      <xdr:nvSpPr>
        <xdr:cNvPr id="44" name="角丸四角形 43"/>
        <xdr:cNvSpPr/>
      </xdr:nvSpPr>
      <xdr:spPr>
        <a:xfrm>
          <a:off x="142779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66675</xdr:colOff>
      <xdr:row>12</xdr:row>
      <xdr:rowOff>0</xdr:rowOff>
    </xdr:from>
    <xdr:to>
      <xdr:col>28</xdr:col>
      <xdr:colOff>342900</xdr:colOff>
      <xdr:row>12</xdr:row>
      <xdr:rowOff>0</xdr:rowOff>
    </xdr:to>
    <xdr:sp macro="" textlink="">
      <xdr:nvSpPr>
        <xdr:cNvPr id="45" name="角丸四角形 44"/>
        <xdr:cNvSpPr/>
      </xdr:nvSpPr>
      <xdr:spPr>
        <a:xfrm>
          <a:off x="142684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76200</xdr:colOff>
      <xdr:row>12</xdr:row>
      <xdr:rowOff>0</xdr:rowOff>
    </xdr:from>
    <xdr:to>
      <xdr:col>28</xdr:col>
      <xdr:colOff>352425</xdr:colOff>
      <xdr:row>12</xdr:row>
      <xdr:rowOff>0</xdr:rowOff>
    </xdr:to>
    <xdr:sp macro="" textlink="">
      <xdr:nvSpPr>
        <xdr:cNvPr id="46" name="角丸四角形 45"/>
        <xdr:cNvSpPr/>
      </xdr:nvSpPr>
      <xdr:spPr>
        <a:xfrm>
          <a:off x="142779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104775</xdr:colOff>
      <xdr:row>12</xdr:row>
      <xdr:rowOff>0</xdr:rowOff>
    </xdr:from>
    <xdr:to>
      <xdr:col>28</xdr:col>
      <xdr:colOff>381000</xdr:colOff>
      <xdr:row>12</xdr:row>
      <xdr:rowOff>0</xdr:rowOff>
    </xdr:to>
    <xdr:sp macro="" textlink="">
      <xdr:nvSpPr>
        <xdr:cNvPr id="47" name="角丸四角形 46"/>
        <xdr:cNvSpPr/>
      </xdr:nvSpPr>
      <xdr:spPr>
        <a:xfrm>
          <a:off x="14306550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85725</xdr:colOff>
      <xdr:row>12</xdr:row>
      <xdr:rowOff>0</xdr:rowOff>
    </xdr:from>
    <xdr:to>
      <xdr:col>28</xdr:col>
      <xdr:colOff>371475</xdr:colOff>
      <xdr:row>12</xdr:row>
      <xdr:rowOff>0</xdr:rowOff>
    </xdr:to>
    <xdr:sp macro="" textlink="">
      <xdr:nvSpPr>
        <xdr:cNvPr id="48" name="角丸四角形 47"/>
        <xdr:cNvSpPr/>
      </xdr:nvSpPr>
      <xdr:spPr>
        <a:xfrm>
          <a:off x="14287500" y="3848100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76200</xdr:colOff>
      <xdr:row>11</xdr:row>
      <xdr:rowOff>352425</xdr:rowOff>
    </xdr:from>
    <xdr:to>
      <xdr:col>28</xdr:col>
      <xdr:colOff>352425</xdr:colOff>
      <xdr:row>11</xdr:row>
      <xdr:rowOff>352425</xdr:rowOff>
    </xdr:to>
    <xdr:sp macro="" textlink="">
      <xdr:nvSpPr>
        <xdr:cNvPr id="49" name="角丸四角形 48"/>
        <xdr:cNvSpPr/>
      </xdr:nvSpPr>
      <xdr:spPr>
        <a:xfrm>
          <a:off x="14277975" y="3848100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2" name="角丸四角形 1"/>
        <xdr:cNvSpPr/>
      </xdr:nvSpPr>
      <xdr:spPr>
        <a:xfrm>
          <a:off x="6657975" y="4905375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4" name="角丸四角形 3"/>
        <xdr:cNvSpPr/>
      </xdr:nvSpPr>
      <xdr:spPr>
        <a:xfrm>
          <a:off x="6657975" y="4905375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14</xdr:row>
      <xdr:rowOff>352425</xdr:rowOff>
    </xdr:from>
    <xdr:to>
      <xdr:col>12</xdr:col>
      <xdr:colOff>0</xdr:colOff>
      <xdr:row>14</xdr:row>
      <xdr:rowOff>352425</xdr:rowOff>
    </xdr:to>
    <xdr:sp macro="" textlink="">
      <xdr:nvSpPr>
        <xdr:cNvPr id="5" name="角丸四角形 4"/>
        <xdr:cNvSpPr/>
      </xdr:nvSpPr>
      <xdr:spPr>
        <a:xfrm>
          <a:off x="6657975" y="4905375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6" name="角丸四角形 5"/>
        <xdr:cNvSpPr/>
      </xdr:nvSpPr>
      <xdr:spPr>
        <a:xfrm>
          <a:off x="6657975" y="4905375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8" name="角丸四角形 7"/>
        <xdr:cNvSpPr/>
      </xdr:nvSpPr>
      <xdr:spPr>
        <a:xfrm>
          <a:off x="6657975" y="4905375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14</xdr:row>
      <xdr:rowOff>352425</xdr:rowOff>
    </xdr:from>
    <xdr:to>
      <xdr:col>12</xdr:col>
      <xdr:colOff>0</xdr:colOff>
      <xdr:row>14</xdr:row>
      <xdr:rowOff>352425</xdr:rowOff>
    </xdr:to>
    <xdr:sp macro="" textlink="">
      <xdr:nvSpPr>
        <xdr:cNvPr id="9" name="角丸四角形 8"/>
        <xdr:cNvSpPr/>
      </xdr:nvSpPr>
      <xdr:spPr>
        <a:xfrm>
          <a:off x="6657975" y="4905375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14</xdr:row>
      <xdr:rowOff>352425</xdr:rowOff>
    </xdr:from>
    <xdr:to>
      <xdr:col>12</xdr:col>
      <xdr:colOff>0</xdr:colOff>
      <xdr:row>14</xdr:row>
      <xdr:rowOff>352425</xdr:rowOff>
    </xdr:to>
    <xdr:sp macro="" textlink="">
      <xdr:nvSpPr>
        <xdr:cNvPr id="10" name="角丸四角形 9"/>
        <xdr:cNvSpPr/>
      </xdr:nvSpPr>
      <xdr:spPr>
        <a:xfrm>
          <a:off x="6657975" y="4905375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14</xdr:row>
      <xdr:rowOff>352425</xdr:rowOff>
    </xdr:from>
    <xdr:to>
      <xdr:col>12</xdr:col>
      <xdr:colOff>0</xdr:colOff>
      <xdr:row>14</xdr:row>
      <xdr:rowOff>352425</xdr:rowOff>
    </xdr:to>
    <xdr:sp macro="" textlink="">
      <xdr:nvSpPr>
        <xdr:cNvPr id="11" name="角丸四角形 10"/>
        <xdr:cNvSpPr/>
      </xdr:nvSpPr>
      <xdr:spPr>
        <a:xfrm>
          <a:off x="6657975" y="4905375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13" name="角丸四角形 12"/>
        <xdr:cNvSpPr/>
      </xdr:nvSpPr>
      <xdr:spPr>
        <a:xfrm>
          <a:off x="6657975" y="4905375"/>
          <a:ext cx="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104775</xdr:colOff>
      <xdr:row>14</xdr:row>
      <xdr:rowOff>352425</xdr:rowOff>
    </xdr:from>
    <xdr:to>
      <xdr:col>19</xdr:col>
      <xdr:colOff>381000</xdr:colOff>
      <xdr:row>14</xdr:row>
      <xdr:rowOff>352425</xdr:rowOff>
    </xdr:to>
    <xdr:sp macro="" textlink="">
      <xdr:nvSpPr>
        <xdr:cNvPr id="14" name="角丸四角形 13"/>
        <xdr:cNvSpPr/>
      </xdr:nvSpPr>
      <xdr:spPr>
        <a:xfrm>
          <a:off x="97631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123825</xdr:colOff>
      <xdr:row>14</xdr:row>
      <xdr:rowOff>352425</xdr:rowOff>
    </xdr:from>
    <xdr:to>
      <xdr:col>19</xdr:col>
      <xdr:colOff>409575</xdr:colOff>
      <xdr:row>14</xdr:row>
      <xdr:rowOff>352425</xdr:rowOff>
    </xdr:to>
    <xdr:sp macro="" textlink="">
      <xdr:nvSpPr>
        <xdr:cNvPr id="15" name="角丸四角形 14"/>
        <xdr:cNvSpPr/>
      </xdr:nvSpPr>
      <xdr:spPr>
        <a:xfrm>
          <a:off x="9782175" y="4905375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114300</xdr:colOff>
      <xdr:row>14</xdr:row>
      <xdr:rowOff>352425</xdr:rowOff>
    </xdr:from>
    <xdr:to>
      <xdr:col>19</xdr:col>
      <xdr:colOff>390525</xdr:colOff>
      <xdr:row>14</xdr:row>
      <xdr:rowOff>352425</xdr:rowOff>
    </xdr:to>
    <xdr:sp macro="" textlink="">
      <xdr:nvSpPr>
        <xdr:cNvPr id="16" name="角丸四角形 15"/>
        <xdr:cNvSpPr/>
      </xdr:nvSpPr>
      <xdr:spPr>
        <a:xfrm>
          <a:off x="97726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104775</xdr:colOff>
      <xdr:row>15</xdr:row>
      <xdr:rowOff>0</xdr:rowOff>
    </xdr:from>
    <xdr:to>
      <xdr:col>19</xdr:col>
      <xdr:colOff>381000</xdr:colOff>
      <xdr:row>15</xdr:row>
      <xdr:rowOff>0</xdr:rowOff>
    </xdr:to>
    <xdr:sp macro="" textlink="">
      <xdr:nvSpPr>
        <xdr:cNvPr id="17" name="角丸四角形 16"/>
        <xdr:cNvSpPr/>
      </xdr:nvSpPr>
      <xdr:spPr>
        <a:xfrm>
          <a:off x="97631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104775</xdr:colOff>
      <xdr:row>15</xdr:row>
      <xdr:rowOff>0</xdr:rowOff>
    </xdr:from>
    <xdr:to>
      <xdr:col>19</xdr:col>
      <xdr:colOff>381000</xdr:colOff>
      <xdr:row>15</xdr:row>
      <xdr:rowOff>0</xdr:rowOff>
    </xdr:to>
    <xdr:sp macro="" textlink="">
      <xdr:nvSpPr>
        <xdr:cNvPr id="18" name="角丸四角形 17"/>
        <xdr:cNvSpPr/>
      </xdr:nvSpPr>
      <xdr:spPr>
        <a:xfrm>
          <a:off x="97631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123825</xdr:colOff>
      <xdr:row>15</xdr:row>
      <xdr:rowOff>0</xdr:rowOff>
    </xdr:from>
    <xdr:to>
      <xdr:col>19</xdr:col>
      <xdr:colOff>409575</xdr:colOff>
      <xdr:row>15</xdr:row>
      <xdr:rowOff>0</xdr:rowOff>
    </xdr:to>
    <xdr:sp macro="" textlink="">
      <xdr:nvSpPr>
        <xdr:cNvPr id="19" name="角丸四角形 18"/>
        <xdr:cNvSpPr/>
      </xdr:nvSpPr>
      <xdr:spPr>
        <a:xfrm>
          <a:off x="9782175" y="4905375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114300</xdr:colOff>
      <xdr:row>15</xdr:row>
      <xdr:rowOff>0</xdr:rowOff>
    </xdr:from>
    <xdr:to>
      <xdr:col>19</xdr:col>
      <xdr:colOff>390525</xdr:colOff>
      <xdr:row>15</xdr:row>
      <xdr:rowOff>0</xdr:rowOff>
    </xdr:to>
    <xdr:sp macro="" textlink="">
      <xdr:nvSpPr>
        <xdr:cNvPr id="20" name="角丸四角形 19"/>
        <xdr:cNvSpPr/>
      </xdr:nvSpPr>
      <xdr:spPr>
        <a:xfrm>
          <a:off x="97726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104775</xdr:colOff>
      <xdr:row>14</xdr:row>
      <xdr:rowOff>352425</xdr:rowOff>
    </xdr:from>
    <xdr:to>
      <xdr:col>19</xdr:col>
      <xdr:colOff>381000</xdr:colOff>
      <xdr:row>14</xdr:row>
      <xdr:rowOff>352425</xdr:rowOff>
    </xdr:to>
    <xdr:sp macro="" textlink="">
      <xdr:nvSpPr>
        <xdr:cNvPr id="21" name="角丸四角形 20"/>
        <xdr:cNvSpPr/>
      </xdr:nvSpPr>
      <xdr:spPr>
        <a:xfrm>
          <a:off x="97631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85725</xdr:colOff>
      <xdr:row>15</xdr:row>
      <xdr:rowOff>0</xdr:rowOff>
    </xdr:from>
    <xdr:to>
      <xdr:col>19</xdr:col>
      <xdr:colOff>371475</xdr:colOff>
      <xdr:row>15</xdr:row>
      <xdr:rowOff>0</xdr:rowOff>
    </xdr:to>
    <xdr:sp macro="" textlink="">
      <xdr:nvSpPr>
        <xdr:cNvPr id="22" name="角丸四角形 21"/>
        <xdr:cNvSpPr/>
      </xdr:nvSpPr>
      <xdr:spPr>
        <a:xfrm>
          <a:off x="9744075" y="4905375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114300</xdr:colOff>
      <xdr:row>15</xdr:row>
      <xdr:rowOff>0</xdr:rowOff>
    </xdr:from>
    <xdr:to>
      <xdr:col>19</xdr:col>
      <xdr:colOff>390525</xdr:colOff>
      <xdr:row>15</xdr:row>
      <xdr:rowOff>0</xdr:rowOff>
    </xdr:to>
    <xdr:sp macro="" textlink="">
      <xdr:nvSpPr>
        <xdr:cNvPr id="23" name="角丸四角形 22"/>
        <xdr:cNvSpPr/>
      </xdr:nvSpPr>
      <xdr:spPr>
        <a:xfrm>
          <a:off x="97726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104775</xdr:colOff>
      <xdr:row>15</xdr:row>
      <xdr:rowOff>0</xdr:rowOff>
    </xdr:from>
    <xdr:to>
      <xdr:col>19</xdr:col>
      <xdr:colOff>381000</xdr:colOff>
      <xdr:row>15</xdr:row>
      <xdr:rowOff>0</xdr:rowOff>
    </xdr:to>
    <xdr:sp macro="" textlink="">
      <xdr:nvSpPr>
        <xdr:cNvPr id="24" name="角丸四角形 23"/>
        <xdr:cNvSpPr/>
      </xdr:nvSpPr>
      <xdr:spPr>
        <a:xfrm>
          <a:off x="97631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85725</xdr:colOff>
      <xdr:row>14</xdr:row>
      <xdr:rowOff>352425</xdr:rowOff>
    </xdr:from>
    <xdr:to>
      <xdr:col>19</xdr:col>
      <xdr:colOff>371475</xdr:colOff>
      <xdr:row>14</xdr:row>
      <xdr:rowOff>352425</xdr:rowOff>
    </xdr:to>
    <xdr:sp macro="" textlink="">
      <xdr:nvSpPr>
        <xdr:cNvPr id="25" name="角丸四角形 24"/>
        <xdr:cNvSpPr/>
      </xdr:nvSpPr>
      <xdr:spPr>
        <a:xfrm>
          <a:off x="9744075" y="4905375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76200</xdr:colOff>
      <xdr:row>14</xdr:row>
      <xdr:rowOff>352425</xdr:rowOff>
    </xdr:from>
    <xdr:to>
      <xdr:col>19</xdr:col>
      <xdr:colOff>352425</xdr:colOff>
      <xdr:row>14</xdr:row>
      <xdr:rowOff>352425</xdr:rowOff>
    </xdr:to>
    <xdr:sp macro="" textlink="">
      <xdr:nvSpPr>
        <xdr:cNvPr id="26" name="角丸四角形 25"/>
        <xdr:cNvSpPr/>
      </xdr:nvSpPr>
      <xdr:spPr>
        <a:xfrm>
          <a:off x="97345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104775</xdr:colOff>
      <xdr:row>14</xdr:row>
      <xdr:rowOff>352425</xdr:rowOff>
    </xdr:from>
    <xdr:to>
      <xdr:col>19</xdr:col>
      <xdr:colOff>381000</xdr:colOff>
      <xdr:row>14</xdr:row>
      <xdr:rowOff>352425</xdr:rowOff>
    </xdr:to>
    <xdr:sp macro="" textlink="">
      <xdr:nvSpPr>
        <xdr:cNvPr id="27" name="角丸四角形 26"/>
        <xdr:cNvSpPr/>
      </xdr:nvSpPr>
      <xdr:spPr>
        <a:xfrm>
          <a:off x="97631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85725</xdr:colOff>
      <xdr:row>14</xdr:row>
      <xdr:rowOff>352425</xdr:rowOff>
    </xdr:from>
    <xdr:to>
      <xdr:col>19</xdr:col>
      <xdr:colOff>371475</xdr:colOff>
      <xdr:row>14</xdr:row>
      <xdr:rowOff>352425</xdr:rowOff>
    </xdr:to>
    <xdr:sp macro="" textlink="">
      <xdr:nvSpPr>
        <xdr:cNvPr id="28" name="角丸四角形 27"/>
        <xdr:cNvSpPr/>
      </xdr:nvSpPr>
      <xdr:spPr>
        <a:xfrm>
          <a:off x="9744075" y="4905375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76200</xdr:colOff>
      <xdr:row>15</xdr:row>
      <xdr:rowOff>0</xdr:rowOff>
    </xdr:from>
    <xdr:to>
      <xdr:col>19</xdr:col>
      <xdr:colOff>352425</xdr:colOff>
      <xdr:row>15</xdr:row>
      <xdr:rowOff>0</xdr:rowOff>
    </xdr:to>
    <xdr:sp macro="" textlink="">
      <xdr:nvSpPr>
        <xdr:cNvPr id="29" name="角丸四角形 28"/>
        <xdr:cNvSpPr/>
      </xdr:nvSpPr>
      <xdr:spPr>
        <a:xfrm>
          <a:off x="97345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76200</xdr:colOff>
      <xdr:row>15</xdr:row>
      <xdr:rowOff>0</xdr:rowOff>
    </xdr:from>
    <xdr:to>
      <xdr:col>19</xdr:col>
      <xdr:colOff>352425</xdr:colOff>
      <xdr:row>15</xdr:row>
      <xdr:rowOff>0</xdr:rowOff>
    </xdr:to>
    <xdr:sp macro="" textlink="">
      <xdr:nvSpPr>
        <xdr:cNvPr id="30" name="角丸四角形 29"/>
        <xdr:cNvSpPr/>
      </xdr:nvSpPr>
      <xdr:spPr>
        <a:xfrm>
          <a:off x="97345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104775</xdr:colOff>
      <xdr:row>15</xdr:row>
      <xdr:rowOff>0</xdr:rowOff>
    </xdr:from>
    <xdr:to>
      <xdr:col>19</xdr:col>
      <xdr:colOff>381000</xdr:colOff>
      <xdr:row>15</xdr:row>
      <xdr:rowOff>0</xdr:rowOff>
    </xdr:to>
    <xdr:sp macro="" textlink="">
      <xdr:nvSpPr>
        <xdr:cNvPr id="31" name="角丸四角形 30"/>
        <xdr:cNvSpPr/>
      </xdr:nvSpPr>
      <xdr:spPr>
        <a:xfrm>
          <a:off x="97631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85725</xdr:colOff>
      <xdr:row>15</xdr:row>
      <xdr:rowOff>0</xdr:rowOff>
    </xdr:from>
    <xdr:to>
      <xdr:col>19</xdr:col>
      <xdr:colOff>371475</xdr:colOff>
      <xdr:row>15</xdr:row>
      <xdr:rowOff>0</xdr:rowOff>
    </xdr:to>
    <xdr:sp macro="" textlink="">
      <xdr:nvSpPr>
        <xdr:cNvPr id="32" name="角丸四角形 31"/>
        <xdr:cNvSpPr/>
      </xdr:nvSpPr>
      <xdr:spPr>
        <a:xfrm>
          <a:off x="9744075" y="4905375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76200</xdr:colOff>
      <xdr:row>14</xdr:row>
      <xdr:rowOff>352425</xdr:rowOff>
    </xdr:from>
    <xdr:to>
      <xdr:col>19</xdr:col>
      <xdr:colOff>352425</xdr:colOff>
      <xdr:row>14</xdr:row>
      <xdr:rowOff>352425</xdr:rowOff>
    </xdr:to>
    <xdr:sp macro="" textlink="">
      <xdr:nvSpPr>
        <xdr:cNvPr id="33" name="角丸四角形 32"/>
        <xdr:cNvSpPr/>
      </xdr:nvSpPr>
      <xdr:spPr>
        <a:xfrm>
          <a:off x="97345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66675</xdr:colOff>
      <xdr:row>14</xdr:row>
      <xdr:rowOff>352425</xdr:rowOff>
    </xdr:from>
    <xdr:to>
      <xdr:col>19</xdr:col>
      <xdr:colOff>342900</xdr:colOff>
      <xdr:row>14</xdr:row>
      <xdr:rowOff>352425</xdr:rowOff>
    </xdr:to>
    <xdr:sp macro="" textlink="">
      <xdr:nvSpPr>
        <xdr:cNvPr id="34" name="角丸四角形 33"/>
        <xdr:cNvSpPr/>
      </xdr:nvSpPr>
      <xdr:spPr>
        <a:xfrm>
          <a:off x="97250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85725</xdr:colOff>
      <xdr:row>14</xdr:row>
      <xdr:rowOff>352425</xdr:rowOff>
    </xdr:from>
    <xdr:to>
      <xdr:col>19</xdr:col>
      <xdr:colOff>371475</xdr:colOff>
      <xdr:row>14</xdr:row>
      <xdr:rowOff>352425</xdr:rowOff>
    </xdr:to>
    <xdr:sp macro="" textlink="">
      <xdr:nvSpPr>
        <xdr:cNvPr id="35" name="角丸四角形 34"/>
        <xdr:cNvSpPr/>
      </xdr:nvSpPr>
      <xdr:spPr>
        <a:xfrm>
          <a:off x="9744075" y="4905375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76200</xdr:colOff>
      <xdr:row>14</xdr:row>
      <xdr:rowOff>352425</xdr:rowOff>
    </xdr:from>
    <xdr:to>
      <xdr:col>19</xdr:col>
      <xdr:colOff>352425</xdr:colOff>
      <xdr:row>14</xdr:row>
      <xdr:rowOff>352425</xdr:rowOff>
    </xdr:to>
    <xdr:sp macro="" textlink="">
      <xdr:nvSpPr>
        <xdr:cNvPr id="36" name="角丸四角形 35"/>
        <xdr:cNvSpPr/>
      </xdr:nvSpPr>
      <xdr:spPr>
        <a:xfrm>
          <a:off x="97345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66675</xdr:colOff>
      <xdr:row>15</xdr:row>
      <xdr:rowOff>0</xdr:rowOff>
    </xdr:from>
    <xdr:to>
      <xdr:col>19</xdr:col>
      <xdr:colOff>342900</xdr:colOff>
      <xdr:row>15</xdr:row>
      <xdr:rowOff>0</xdr:rowOff>
    </xdr:to>
    <xdr:sp macro="" textlink="">
      <xdr:nvSpPr>
        <xdr:cNvPr id="37" name="角丸四角形 36"/>
        <xdr:cNvSpPr/>
      </xdr:nvSpPr>
      <xdr:spPr>
        <a:xfrm>
          <a:off x="97250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76200</xdr:colOff>
      <xdr:row>15</xdr:row>
      <xdr:rowOff>0</xdr:rowOff>
    </xdr:from>
    <xdr:to>
      <xdr:col>19</xdr:col>
      <xdr:colOff>352425</xdr:colOff>
      <xdr:row>15</xdr:row>
      <xdr:rowOff>0</xdr:rowOff>
    </xdr:to>
    <xdr:sp macro="" textlink="">
      <xdr:nvSpPr>
        <xdr:cNvPr id="38" name="角丸四角形 37"/>
        <xdr:cNvSpPr/>
      </xdr:nvSpPr>
      <xdr:spPr>
        <a:xfrm>
          <a:off x="97345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104775</xdr:colOff>
      <xdr:row>15</xdr:row>
      <xdr:rowOff>0</xdr:rowOff>
    </xdr:from>
    <xdr:to>
      <xdr:col>19</xdr:col>
      <xdr:colOff>381000</xdr:colOff>
      <xdr:row>15</xdr:row>
      <xdr:rowOff>0</xdr:rowOff>
    </xdr:to>
    <xdr:sp macro="" textlink="">
      <xdr:nvSpPr>
        <xdr:cNvPr id="39" name="角丸四角形 38"/>
        <xdr:cNvSpPr/>
      </xdr:nvSpPr>
      <xdr:spPr>
        <a:xfrm>
          <a:off x="9763125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85725</xdr:colOff>
      <xdr:row>15</xdr:row>
      <xdr:rowOff>0</xdr:rowOff>
    </xdr:from>
    <xdr:to>
      <xdr:col>19</xdr:col>
      <xdr:colOff>371475</xdr:colOff>
      <xdr:row>15</xdr:row>
      <xdr:rowOff>0</xdr:rowOff>
    </xdr:to>
    <xdr:sp macro="" textlink="">
      <xdr:nvSpPr>
        <xdr:cNvPr id="40" name="角丸四角形 39"/>
        <xdr:cNvSpPr/>
      </xdr:nvSpPr>
      <xdr:spPr>
        <a:xfrm>
          <a:off x="9744075" y="4905375"/>
          <a:ext cx="285750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76200</xdr:colOff>
      <xdr:row>14</xdr:row>
      <xdr:rowOff>352425</xdr:rowOff>
    </xdr:from>
    <xdr:to>
      <xdr:col>19</xdr:col>
      <xdr:colOff>352425</xdr:colOff>
      <xdr:row>14</xdr:row>
      <xdr:rowOff>352425</xdr:rowOff>
    </xdr:to>
    <xdr:sp macro="" textlink="">
      <xdr:nvSpPr>
        <xdr:cNvPr id="41" name="角丸四角形 40"/>
        <xdr:cNvSpPr/>
      </xdr:nvSpPr>
      <xdr:spPr>
        <a:xfrm>
          <a:off x="9734550" y="4905375"/>
          <a:ext cx="276225" cy="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7:L49"/>
  <sheetViews>
    <sheetView tabSelected="1" workbookViewId="0" topLeftCell="A1">
      <selection activeCell="I27" sqref="I27"/>
    </sheetView>
  </sheetViews>
  <sheetFormatPr defaultColWidth="9.00390625" defaultRowHeight="13.5"/>
  <cols>
    <col min="1" max="10" width="9.00390625" style="107" customWidth="1"/>
    <col min="11" max="11" width="6.625" style="107" customWidth="1"/>
    <col min="12" max="16384" width="9.00390625" style="107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7" spans="1:11" ht="13.1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3.15" customHeight="1">
      <c r="A38" s="147" t="s">
        <v>68</v>
      </c>
      <c r="B38" s="147"/>
      <c r="C38" s="148">
        <f>'組合せデータ'!C2</f>
        <v>44685</v>
      </c>
      <c r="D38" s="149"/>
      <c r="E38" s="149"/>
      <c r="F38" s="146">
        <f>WEEKDAY(C38,1)</f>
        <v>4</v>
      </c>
      <c r="G38" s="150">
        <f>'組合せデータ'!D2</f>
        <v>44686</v>
      </c>
      <c r="H38" s="151"/>
      <c r="I38" s="151"/>
      <c r="J38" s="152">
        <f>WEEKDAY(G38,1)</f>
        <v>5</v>
      </c>
      <c r="K38" s="127"/>
    </row>
    <row r="39" spans="1:11" ht="13.15" customHeight="1">
      <c r="A39" s="147"/>
      <c r="B39" s="147"/>
      <c r="C39" s="149"/>
      <c r="D39" s="149"/>
      <c r="E39" s="149"/>
      <c r="F39" s="146"/>
      <c r="G39" s="151"/>
      <c r="H39" s="151"/>
      <c r="I39" s="151"/>
      <c r="J39" s="152"/>
      <c r="K39" s="127"/>
    </row>
    <row r="40" spans="1:11" ht="13.15" customHeight="1">
      <c r="A40" s="147"/>
      <c r="B40" s="147"/>
      <c r="C40" s="149"/>
      <c r="D40" s="149"/>
      <c r="E40" s="149"/>
      <c r="F40" s="146"/>
      <c r="G40" s="151"/>
      <c r="H40" s="151"/>
      <c r="I40" s="151"/>
      <c r="J40" s="152"/>
      <c r="K40" s="127"/>
    </row>
    <row r="41" spans="1:11" ht="13.15" customHeight="1">
      <c r="A41" s="127"/>
      <c r="B41" s="127"/>
      <c r="C41" s="138"/>
      <c r="D41" s="138"/>
      <c r="E41" s="138"/>
      <c r="F41" s="139"/>
      <c r="G41" s="127"/>
      <c r="H41" s="127"/>
      <c r="I41" s="127"/>
      <c r="J41" s="127"/>
      <c r="K41" s="127"/>
    </row>
    <row r="42" spans="1:12" ht="13.15" customHeight="1">
      <c r="A42" s="147" t="s">
        <v>69</v>
      </c>
      <c r="B42" s="147"/>
      <c r="C42" s="143" t="str">
        <f>'組合せデータ'!C3</f>
        <v>ゴールデンスターおの芝生グラウンド（雨天時　下東条コミセングラウンド）</v>
      </c>
      <c r="D42" s="143"/>
      <c r="E42" s="143"/>
      <c r="F42" s="144"/>
      <c r="G42" s="145" t="str">
        <f>'組合せデータ'!E3</f>
        <v>小野希望の丘陸上競技場アレオ</v>
      </c>
      <c r="H42" s="145"/>
      <c r="I42" s="145"/>
      <c r="J42" s="145"/>
      <c r="K42" s="127"/>
      <c r="L42" s="108"/>
    </row>
    <row r="43" spans="1:11" ht="13.15" customHeight="1">
      <c r="A43" s="147"/>
      <c r="B43" s="147"/>
      <c r="C43" s="143"/>
      <c r="D43" s="143"/>
      <c r="E43" s="143"/>
      <c r="F43" s="144"/>
      <c r="G43" s="145"/>
      <c r="H43" s="145"/>
      <c r="I43" s="145"/>
      <c r="J43" s="145"/>
      <c r="K43" s="127"/>
    </row>
    <row r="44" spans="1:11" ht="13.15" customHeight="1">
      <c r="A44" s="147"/>
      <c r="B44" s="147"/>
      <c r="C44" s="143"/>
      <c r="D44" s="143"/>
      <c r="E44" s="143"/>
      <c r="F44" s="144"/>
      <c r="G44" s="145"/>
      <c r="H44" s="145"/>
      <c r="I44" s="145"/>
      <c r="J44" s="145"/>
      <c r="K44" s="127"/>
    </row>
    <row r="45" spans="1:11" ht="13.15" customHeight="1">
      <c r="A45" s="127"/>
      <c r="B45" s="127"/>
      <c r="D45" s="137"/>
      <c r="E45" s="137"/>
      <c r="F45" s="137"/>
      <c r="G45" s="137"/>
      <c r="H45" s="137"/>
      <c r="I45" s="137"/>
      <c r="J45" s="137"/>
      <c r="K45" s="127"/>
    </row>
    <row r="46" spans="1:11" ht="13.15" customHeight="1">
      <c r="A46" s="127"/>
      <c r="B46" s="127"/>
      <c r="C46" s="137"/>
      <c r="D46" s="137"/>
      <c r="E46" s="137"/>
      <c r="F46" s="137"/>
      <c r="G46" s="137"/>
      <c r="H46" s="137"/>
      <c r="I46" s="137"/>
      <c r="J46" s="137"/>
      <c r="K46" s="127"/>
    </row>
    <row r="47" spans="3:10" ht="13.5" customHeight="1">
      <c r="C47" s="137"/>
      <c r="D47" s="137"/>
      <c r="E47" s="137"/>
      <c r="F47" s="137"/>
      <c r="G47" s="137"/>
      <c r="H47" s="137"/>
      <c r="I47" s="137"/>
      <c r="J47" s="137"/>
    </row>
    <row r="48" ht="13.5">
      <c r="G48" s="109"/>
    </row>
    <row r="49" ht="13.5">
      <c r="G49" s="110"/>
    </row>
  </sheetData>
  <mergeCells count="8">
    <mergeCell ref="C42:F44"/>
    <mergeCell ref="G42:J44"/>
    <mergeCell ref="F38:F40"/>
    <mergeCell ref="A38:B40"/>
    <mergeCell ref="C38:E40"/>
    <mergeCell ref="G38:I40"/>
    <mergeCell ref="J38:J40"/>
    <mergeCell ref="A42:B44"/>
  </mergeCells>
  <printOptions/>
  <pageMargins left="0.45" right="0.27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1"/>
  <sheetViews>
    <sheetView workbookViewId="0" topLeftCell="A1">
      <selection activeCell="F13" sqref="F13:M14"/>
    </sheetView>
  </sheetViews>
  <sheetFormatPr defaultColWidth="9.00390625" defaultRowHeight="13.5"/>
  <cols>
    <col min="1" max="5" width="2.625" style="72" customWidth="1"/>
    <col min="6" max="6" width="3.25390625" style="72" customWidth="1"/>
    <col min="7" max="7" width="3.00390625" style="72" customWidth="1"/>
    <col min="8" max="13" width="2.625" style="72" customWidth="1"/>
    <col min="14" max="14" width="10.375" style="72" customWidth="1"/>
    <col min="15" max="32" width="2.625" style="72" customWidth="1"/>
    <col min="33" max="33" width="2.375" style="72" customWidth="1"/>
    <col min="34" max="36" width="9.00390625" style="72" hidden="1" customWidth="1"/>
    <col min="37" max="16384" width="9.00390625" style="72" customWidth="1"/>
  </cols>
  <sheetData>
    <row r="1" spans="1:33" ht="13.5">
      <c r="A1" s="166" t="str">
        <f>'組合せデータ'!C1</f>
        <v>旭スプリングCUP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13.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3" ht="13.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</row>
    <row r="4" spans="1:33" ht="13.5">
      <c r="A4" s="73"/>
      <c r="B4" s="163" t="s">
        <v>40</v>
      </c>
      <c r="C4" s="163"/>
      <c r="D4" s="155" t="s">
        <v>27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ht="13.5">
      <c r="A5" s="73"/>
      <c r="B5" s="163"/>
      <c r="C5" s="163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ht="13.5">
      <c r="A6" s="73"/>
      <c r="B6" s="163" t="s">
        <v>41</v>
      </c>
      <c r="C6" s="163"/>
      <c r="D6" s="155" t="s">
        <v>42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ht="13.5">
      <c r="A7" s="73"/>
      <c r="B7" s="163"/>
      <c r="C7" s="163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ht="13.5">
      <c r="A8" s="156" t="s">
        <v>30</v>
      </c>
      <c r="B8" s="157" t="s">
        <v>43</v>
      </c>
      <c r="C8" s="157"/>
      <c r="D8" s="157"/>
      <c r="E8" s="157"/>
      <c r="F8" s="77" t="s">
        <v>31</v>
      </c>
      <c r="G8" s="78"/>
      <c r="H8" s="78"/>
      <c r="I8" s="78"/>
      <c r="J8" s="78"/>
      <c r="K8" s="78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13.5" customHeight="1">
      <c r="A9" s="156"/>
      <c r="B9" s="157"/>
      <c r="C9" s="157"/>
      <c r="D9" s="157"/>
      <c r="E9" s="157"/>
      <c r="F9" s="79" t="s">
        <v>32</v>
      </c>
      <c r="G9" s="78"/>
      <c r="H9" s="78"/>
      <c r="I9" s="78"/>
      <c r="J9" s="78"/>
      <c r="K9" s="78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33" ht="13.5" customHeight="1">
      <c r="A10" s="75"/>
      <c r="B10" s="76"/>
      <c r="C10" s="76"/>
      <c r="D10" s="76"/>
      <c r="E10" s="76"/>
      <c r="F10" s="79"/>
      <c r="G10" s="78"/>
      <c r="H10" s="78"/>
      <c r="I10" s="78"/>
      <c r="J10" s="78"/>
      <c r="K10" s="78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3.5">
      <c r="A11" s="156" t="s">
        <v>33</v>
      </c>
      <c r="B11" s="157" t="s">
        <v>44</v>
      </c>
      <c r="C11" s="157"/>
      <c r="D11" s="157"/>
      <c r="E11" s="157"/>
      <c r="F11" s="161">
        <f>'組合せデータ'!C2</f>
        <v>44685</v>
      </c>
      <c r="G11" s="161"/>
      <c r="H11" s="161"/>
      <c r="I11" s="161"/>
      <c r="J11" s="161"/>
      <c r="K11" s="161"/>
      <c r="L11" s="167">
        <f>WEEKDAY(F11,1)</f>
        <v>4</v>
      </c>
      <c r="M11" s="168"/>
      <c r="N11" s="162">
        <f>F11+1</f>
        <v>44686</v>
      </c>
      <c r="O11" s="162"/>
      <c r="P11" s="162"/>
      <c r="Q11" s="162"/>
      <c r="R11" s="164">
        <f>WEEKDAY(N11,1)</f>
        <v>5</v>
      </c>
      <c r="S11" s="164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3.5">
      <c r="A12" s="156"/>
      <c r="B12" s="157"/>
      <c r="C12" s="157"/>
      <c r="D12" s="157"/>
      <c r="E12" s="157"/>
      <c r="F12" s="161"/>
      <c r="G12" s="161"/>
      <c r="H12" s="161"/>
      <c r="I12" s="161"/>
      <c r="J12" s="161"/>
      <c r="K12" s="161"/>
      <c r="L12" s="167"/>
      <c r="M12" s="168"/>
      <c r="N12" s="162"/>
      <c r="O12" s="162"/>
      <c r="P12" s="162"/>
      <c r="Q12" s="162"/>
      <c r="R12" s="164"/>
      <c r="S12" s="164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43" ht="17.25" customHeight="1">
      <c r="A13" s="156" t="s">
        <v>34</v>
      </c>
      <c r="B13" s="157" t="s">
        <v>45</v>
      </c>
      <c r="C13" s="157"/>
      <c r="D13" s="157"/>
      <c r="E13" s="157"/>
      <c r="F13" s="158" t="str">
        <f>'組合せデータ'!C3</f>
        <v>ゴールデンスターおの芝生グラウンド（雨天時　下東条コミセングラウンド）</v>
      </c>
      <c r="G13" s="158"/>
      <c r="H13" s="158"/>
      <c r="I13" s="158"/>
      <c r="J13" s="158"/>
      <c r="K13" s="158"/>
      <c r="L13" s="158"/>
      <c r="M13" s="159"/>
      <c r="N13" s="160" t="str">
        <f>'組合せデータ'!E3</f>
        <v>小野希望の丘陸上競技場アレオ</v>
      </c>
      <c r="O13" s="160"/>
      <c r="P13" s="160"/>
      <c r="Q13" s="160"/>
      <c r="R13" s="160"/>
      <c r="S13" s="160"/>
      <c r="T13" s="160"/>
      <c r="U13" s="160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I13" s="80"/>
      <c r="AJ13" s="81"/>
      <c r="AK13" s="81"/>
      <c r="AL13" s="81"/>
      <c r="AM13" s="81"/>
      <c r="AN13" s="81"/>
      <c r="AO13" s="81"/>
      <c r="AP13" s="81"/>
      <c r="AQ13" s="81"/>
    </row>
    <row r="14" spans="1:43" ht="17.25">
      <c r="A14" s="156"/>
      <c r="B14" s="157"/>
      <c r="C14" s="157"/>
      <c r="D14" s="157"/>
      <c r="E14" s="157"/>
      <c r="F14" s="158"/>
      <c r="G14" s="158"/>
      <c r="H14" s="158"/>
      <c r="I14" s="158"/>
      <c r="J14" s="158"/>
      <c r="K14" s="158"/>
      <c r="L14" s="158"/>
      <c r="M14" s="159"/>
      <c r="N14" s="160"/>
      <c r="O14" s="160"/>
      <c r="P14" s="160"/>
      <c r="Q14" s="160"/>
      <c r="R14" s="160"/>
      <c r="S14" s="160"/>
      <c r="T14" s="160"/>
      <c r="U14" s="160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I14" s="82"/>
      <c r="AJ14" s="82"/>
      <c r="AK14" s="82"/>
      <c r="AL14" s="82"/>
      <c r="AM14" s="82"/>
      <c r="AN14" s="81"/>
      <c r="AO14" s="82"/>
      <c r="AP14" s="82"/>
      <c r="AQ14" s="82"/>
    </row>
    <row r="15" spans="1:33" ht="13.5">
      <c r="A15" s="156" t="s">
        <v>35</v>
      </c>
      <c r="B15" s="157" t="s">
        <v>46</v>
      </c>
      <c r="C15" s="157"/>
      <c r="D15" s="157"/>
      <c r="E15" s="157"/>
      <c r="F15" s="157" t="str">
        <f>'組合せデータ'!C4</f>
        <v>U-11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ht="13.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ht="13.5">
      <c r="A17" s="156" t="s">
        <v>36</v>
      </c>
      <c r="B17" s="157" t="s">
        <v>47</v>
      </c>
      <c r="C17" s="157"/>
      <c r="D17" s="157"/>
      <c r="E17" s="157"/>
      <c r="F17" s="165" t="s">
        <v>106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73"/>
      <c r="AA17" s="73"/>
      <c r="AB17" s="73"/>
      <c r="AC17" s="73"/>
      <c r="AD17" s="73"/>
      <c r="AE17" s="73"/>
      <c r="AF17" s="73"/>
      <c r="AG17" s="73"/>
    </row>
    <row r="18" spans="1:33" ht="13.5">
      <c r="A18" s="156"/>
      <c r="B18" s="157"/>
      <c r="C18" s="157"/>
      <c r="D18" s="157"/>
      <c r="E18" s="157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73"/>
      <c r="AA18" s="73"/>
      <c r="AB18" s="73"/>
      <c r="AC18" s="73"/>
      <c r="AD18" s="73"/>
      <c r="AE18" s="73"/>
      <c r="AF18" s="73"/>
      <c r="AG18" s="73"/>
    </row>
    <row r="19" spans="1:33" ht="13.5">
      <c r="A19" s="156" t="s">
        <v>37</v>
      </c>
      <c r="B19" s="155" t="s">
        <v>48</v>
      </c>
      <c r="C19" s="155"/>
      <c r="D19" s="155"/>
      <c r="E19" s="155"/>
      <c r="F19" s="74" t="s">
        <v>49</v>
      </c>
      <c r="G19" s="74"/>
      <c r="H19" s="74"/>
      <c r="I19" s="74"/>
      <c r="J19" s="76"/>
      <c r="K19" s="76"/>
      <c r="L19" s="76"/>
      <c r="M19" s="78"/>
      <c r="N19" s="78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ht="13.5">
      <c r="A20" s="156"/>
      <c r="B20" s="155"/>
      <c r="C20" s="155"/>
      <c r="D20" s="155"/>
      <c r="E20" s="155"/>
      <c r="F20" s="76"/>
      <c r="G20" s="76"/>
      <c r="H20" s="76"/>
      <c r="I20" s="76"/>
      <c r="J20" s="76"/>
      <c r="K20" s="76"/>
      <c r="L20" s="76"/>
      <c r="M20" s="78"/>
      <c r="N20" s="78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</row>
    <row r="21" spans="1:33" ht="13.5">
      <c r="A21" s="73"/>
      <c r="B21" s="73"/>
      <c r="C21" s="73"/>
      <c r="D21" s="73"/>
      <c r="E21" s="73"/>
      <c r="F21" s="76" t="s">
        <v>79</v>
      </c>
      <c r="G21" s="73"/>
      <c r="H21" s="73"/>
      <c r="I21" s="76"/>
      <c r="J21" s="76"/>
      <c r="K21" s="76"/>
      <c r="L21" s="76"/>
      <c r="M21" s="78"/>
      <c r="N21" s="78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</row>
    <row r="22" spans="1:33" ht="13.5">
      <c r="A22" s="73"/>
      <c r="B22" s="73"/>
      <c r="C22" s="73"/>
      <c r="D22" s="73"/>
      <c r="E22" s="73"/>
      <c r="F22" s="76" t="s">
        <v>107</v>
      </c>
      <c r="G22" s="73"/>
      <c r="H22" s="73"/>
      <c r="I22" s="76"/>
      <c r="J22" s="76"/>
      <c r="K22" s="76"/>
      <c r="L22" s="76"/>
      <c r="M22" s="78"/>
      <c r="N22" s="78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</row>
    <row r="23" spans="1:33" ht="13.5">
      <c r="A23" s="73"/>
      <c r="B23" s="73"/>
      <c r="C23" s="73"/>
      <c r="D23" s="73"/>
      <c r="E23" s="73"/>
      <c r="F23" s="76"/>
      <c r="G23" s="73"/>
      <c r="H23" s="73"/>
      <c r="I23" s="76"/>
      <c r="J23" s="76"/>
      <c r="K23" s="76"/>
      <c r="L23" s="76"/>
      <c r="M23" s="78"/>
      <c r="N23" s="78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</row>
    <row r="24" spans="1:33" ht="13.5">
      <c r="A24" s="73"/>
      <c r="B24" s="73"/>
      <c r="C24" s="73"/>
      <c r="D24" s="73"/>
      <c r="E24" s="73"/>
      <c r="F24" s="76" t="s">
        <v>74</v>
      </c>
      <c r="G24" s="73"/>
      <c r="H24" s="73"/>
      <c r="I24" s="76"/>
      <c r="J24" s="76"/>
      <c r="K24" s="76"/>
      <c r="L24" s="76"/>
      <c r="M24" s="78"/>
      <c r="N24" s="78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ht="13.5">
      <c r="A25" s="73"/>
      <c r="B25" s="73"/>
      <c r="C25" s="73"/>
      <c r="D25" s="73"/>
      <c r="E25" s="73"/>
      <c r="F25" s="83" t="s">
        <v>76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</row>
    <row r="26" spans="1:33" ht="13.5">
      <c r="A26" s="73"/>
      <c r="B26" s="73"/>
      <c r="C26" s="73"/>
      <c r="D26" s="73"/>
      <c r="E26" s="73"/>
      <c r="F26" s="83" t="s">
        <v>97</v>
      </c>
      <c r="G26" s="86"/>
      <c r="H26" s="86"/>
      <c r="I26" s="78"/>
      <c r="J26" s="78"/>
      <c r="K26" s="78"/>
      <c r="L26" s="78"/>
      <c r="M26" s="78"/>
      <c r="N26" s="78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</row>
    <row r="27" spans="1:33" ht="13.5">
      <c r="A27" s="73"/>
      <c r="B27" s="73"/>
      <c r="C27" s="73"/>
      <c r="D27" s="73"/>
      <c r="E27" s="73"/>
      <c r="F27" s="87"/>
      <c r="G27" s="78"/>
      <c r="H27" s="86"/>
      <c r="I27" s="78"/>
      <c r="J27" s="78"/>
      <c r="K27" s="78"/>
      <c r="L27" s="78"/>
      <c r="M27" s="78"/>
      <c r="N27" s="7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3" ht="13.5">
      <c r="A28" s="73"/>
      <c r="B28" s="73"/>
      <c r="C28" s="73"/>
      <c r="D28" s="73"/>
      <c r="E28" s="73"/>
      <c r="F28" s="83" t="s">
        <v>108</v>
      </c>
      <c r="G28" s="86"/>
      <c r="H28" s="86"/>
      <c r="I28" s="73"/>
      <c r="J28" s="73"/>
      <c r="K28" s="73"/>
      <c r="L28" s="78"/>
      <c r="M28" s="78"/>
      <c r="N28" s="78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ht="13.5">
      <c r="A29" s="73"/>
      <c r="B29" s="73"/>
      <c r="C29" s="73"/>
      <c r="D29" s="73"/>
      <c r="E29" s="73"/>
      <c r="F29" s="84" t="s">
        <v>50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33" ht="13.5">
      <c r="A30" s="73"/>
      <c r="B30" s="73"/>
      <c r="C30" s="73"/>
      <c r="D30" s="73"/>
      <c r="E30" s="73"/>
      <c r="F30" s="85" t="s">
        <v>51</v>
      </c>
      <c r="G30" s="76"/>
      <c r="H30" s="76"/>
      <c r="I30" s="76"/>
      <c r="J30" s="76"/>
      <c r="K30" s="76"/>
      <c r="L30" s="74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</row>
    <row r="31" spans="1:33" ht="13.5">
      <c r="A31" s="73"/>
      <c r="B31" s="73"/>
      <c r="C31" s="73"/>
      <c r="D31" s="73"/>
      <c r="E31" s="73"/>
      <c r="F31" s="85" t="s">
        <v>52</v>
      </c>
      <c r="G31" s="76"/>
      <c r="H31" s="76"/>
      <c r="I31" s="76"/>
      <c r="J31" s="76"/>
      <c r="K31" s="76"/>
      <c r="L31" s="76"/>
      <c r="M31" s="78"/>
      <c r="N31" s="78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1:33" ht="13.5">
      <c r="A32" s="73"/>
      <c r="B32" s="73"/>
      <c r="C32" s="73"/>
      <c r="D32" s="78"/>
      <c r="E32" s="78"/>
      <c r="F32" s="85" t="s">
        <v>53</v>
      </c>
      <c r="G32" s="86"/>
      <c r="H32" s="86"/>
      <c r="I32" s="78"/>
      <c r="J32" s="78"/>
      <c r="K32" s="78"/>
      <c r="L32" s="78"/>
      <c r="M32" s="78"/>
      <c r="N32" s="78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3" ht="13.5">
      <c r="A33" s="73"/>
      <c r="B33" s="73"/>
      <c r="C33" s="73"/>
      <c r="D33" s="73"/>
      <c r="E33" s="73"/>
      <c r="F33" s="85" t="s">
        <v>54</v>
      </c>
      <c r="G33" s="86"/>
      <c r="H33" s="86"/>
      <c r="I33" s="78"/>
      <c r="J33" s="78"/>
      <c r="K33" s="78"/>
      <c r="L33" s="78"/>
      <c r="M33" s="78"/>
      <c r="N33" s="78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3" ht="13.5">
      <c r="A34" s="73"/>
      <c r="B34" s="73"/>
      <c r="C34" s="73"/>
      <c r="D34" s="73"/>
      <c r="E34" s="73"/>
      <c r="F34" s="85"/>
      <c r="G34" s="86"/>
      <c r="H34" s="86"/>
      <c r="I34" s="78"/>
      <c r="J34" s="78"/>
      <c r="K34" s="78"/>
      <c r="L34" s="78"/>
      <c r="M34" s="78"/>
      <c r="N34" s="78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1:33" ht="13.5">
      <c r="A35" s="73"/>
      <c r="B35" s="73"/>
      <c r="C35" s="73"/>
      <c r="D35" s="73"/>
      <c r="E35" s="73"/>
      <c r="F35" s="83" t="s">
        <v>75</v>
      </c>
      <c r="G35" s="86"/>
      <c r="H35" s="86"/>
      <c r="I35" s="78"/>
      <c r="J35" s="78"/>
      <c r="K35" s="78"/>
      <c r="L35" s="78"/>
      <c r="M35" s="78"/>
      <c r="N35" s="78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3" ht="13.5">
      <c r="A36" s="73"/>
      <c r="B36" s="73"/>
      <c r="C36" s="73"/>
      <c r="D36" s="73"/>
      <c r="E36" s="73"/>
      <c r="F36" s="83"/>
      <c r="G36" s="86"/>
      <c r="H36" s="86"/>
      <c r="I36" s="73"/>
      <c r="J36" s="73"/>
      <c r="K36" s="73"/>
      <c r="L36" s="78"/>
      <c r="M36" s="78"/>
      <c r="N36" s="78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</row>
    <row r="37" spans="1:33" ht="13.5">
      <c r="A37" s="73"/>
      <c r="B37" s="73"/>
      <c r="C37" s="73"/>
      <c r="D37" s="78"/>
      <c r="E37" s="78"/>
      <c r="F37" s="83"/>
      <c r="G37" s="86"/>
      <c r="H37" s="86"/>
      <c r="I37" s="73"/>
      <c r="J37" s="73"/>
      <c r="K37" s="73"/>
      <c r="L37" s="78"/>
      <c r="M37" s="78"/>
      <c r="N37" s="78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</row>
    <row r="38" spans="1:33" ht="13.5">
      <c r="A38" s="156" t="s">
        <v>38</v>
      </c>
      <c r="B38" s="155" t="s">
        <v>55</v>
      </c>
      <c r="C38" s="155"/>
      <c r="D38" s="155"/>
      <c r="E38" s="155"/>
      <c r="F38" s="73" t="s">
        <v>56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</row>
    <row r="39" spans="1:33" ht="13.5">
      <c r="A39" s="156"/>
      <c r="B39" s="155"/>
      <c r="C39" s="155"/>
      <c r="D39" s="155"/>
      <c r="E39" s="155"/>
      <c r="F39" s="88" t="s">
        <v>57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1:34" ht="13.5">
      <c r="A40" s="73"/>
      <c r="B40" s="73"/>
      <c r="C40" s="73"/>
      <c r="D40" s="73"/>
      <c r="E40" s="73"/>
      <c r="F40" s="88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2" t="s">
        <v>58</v>
      </c>
    </row>
    <row r="41" spans="1:35" ht="13.5">
      <c r="A41" s="73"/>
      <c r="B41" s="73"/>
      <c r="C41" s="73"/>
      <c r="D41" s="73"/>
      <c r="E41" s="73"/>
      <c r="F41" s="88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89">
        <v>41489</v>
      </c>
      <c r="AI41" s="89">
        <v>41490</v>
      </c>
    </row>
    <row r="42" spans="1:38" ht="13.5">
      <c r="A42" s="156" t="s">
        <v>39</v>
      </c>
      <c r="B42" s="163" t="s">
        <v>59</v>
      </c>
      <c r="C42" s="163"/>
      <c r="D42" s="163"/>
      <c r="E42" s="163"/>
      <c r="F42" s="90">
        <v>1</v>
      </c>
      <c r="G42" s="153" t="str">
        <f>'組合せデータ'!I9</f>
        <v>エスペランサ</v>
      </c>
      <c r="H42" s="154"/>
      <c r="I42" s="154"/>
      <c r="J42" s="154"/>
      <c r="K42" s="154"/>
      <c r="L42" s="154"/>
      <c r="M42" s="154"/>
      <c r="N42" s="91" t="str">
        <f>'組合せデータ'!J9</f>
        <v>明石</v>
      </c>
      <c r="O42" s="14"/>
      <c r="P42" s="14"/>
      <c r="Q42" s="14"/>
      <c r="R42" s="14"/>
      <c r="S42" s="14"/>
      <c r="T42" s="14"/>
      <c r="U42" s="92"/>
      <c r="AE42" s="93"/>
      <c r="AI42" s="72">
        <f>COUNTIF(ﾀｲﾑｽｹｼﾞｭｰﾙ!$D$7:$O$16,G51)</f>
        <v>0</v>
      </c>
      <c r="AJ42" s="72" t="e">
        <f>COUNTIF(#REF!,#REF!)</f>
        <v>#REF!</v>
      </c>
      <c r="AK42" s="94"/>
      <c r="AL42" s="95"/>
    </row>
    <row r="43" spans="1:38" ht="13.5">
      <c r="A43" s="156"/>
      <c r="B43" s="163"/>
      <c r="C43" s="163"/>
      <c r="D43" s="163"/>
      <c r="E43" s="163"/>
      <c r="F43" s="90">
        <v>2</v>
      </c>
      <c r="G43" s="153" t="str">
        <f>'組合せデータ'!I10</f>
        <v>加西FC</v>
      </c>
      <c r="H43" s="154"/>
      <c r="I43" s="154"/>
      <c r="J43" s="154"/>
      <c r="K43" s="154"/>
      <c r="L43" s="154"/>
      <c r="M43" s="154"/>
      <c r="N43" s="91" t="str">
        <f>'組合せデータ'!J10</f>
        <v>北播磨</v>
      </c>
      <c r="O43" s="73"/>
      <c r="P43" s="73"/>
      <c r="Q43" s="73"/>
      <c r="R43" s="92"/>
      <c r="S43" s="92"/>
      <c r="T43" s="92"/>
      <c r="U43" s="92"/>
      <c r="AE43" s="93"/>
      <c r="AI43" s="72">
        <f>COUNTIF(ﾀｲﾑｽｹｼﾞｭｰﾙ!$D$7:$O$16,G43)</f>
        <v>5</v>
      </c>
      <c r="AJ43" s="72" t="e">
        <f>COUNTIF(#REF!,#REF!)</f>
        <v>#REF!</v>
      </c>
      <c r="AK43" s="94"/>
      <c r="AL43" s="95"/>
    </row>
    <row r="44" spans="2:38" ht="17.25">
      <c r="B44" s="96" t="str">
        <f>'組合せデータ'!C4</f>
        <v>U-11</v>
      </c>
      <c r="C44" s="96"/>
      <c r="D44" s="96"/>
      <c r="F44" s="90">
        <v>3</v>
      </c>
      <c r="G44" s="153" t="str">
        <f>'組合せデータ'!I11</f>
        <v>小野TC</v>
      </c>
      <c r="H44" s="154"/>
      <c r="I44" s="154"/>
      <c r="J44" s="154"/>
      <c r="K44" s="154"/>
      <c r="L44" s="154"/>
      <c r="M44" s="154"/>
      <c r="N44" s="91" t="str">
        <f>'組合せデータ'!J11</f>
        <v>北播磨</v>
      </c>
      <c r="AI44" s="72">
        <f>COUNTIF(ﾀｲﾑｽｹｼﾞｭｰﾙ!$D$7:$O$16,G47)</f>
        <v>5</v>
      </c>
      <c r="AJ44" s="72" t="e">
        <f>COUNTIF(#REF!,#REF!)</f>
        <v>#REF!</v>
      </c>
      <c r="AK44" s="94"/>
      <c r="AL44" s="95"/>
    </row>
    <row r="45" spans="6:38" ht="13.5">
      <c r="F45" s="90">
        <v>4</v>
      </c>
      <c r="G45" s="153" t="str">
        <f>'組合せデータ'!I12</f>
        <v>東舞子SC</v>
      </c>
      <c r="H45" s="154"/>
      <c r="I45" s="154"/>
      <c r="J45" s="154"/>
      <c r="K45" s="154"/>
      <c r="L45" s="154"/>
      <c r="M45" s="154"/>
      <c r="N45" s="91" t="str">
        <f>'組合せデータ'!J12</f>
        <v>神戸</v>
      </c>
      <c r="O45" s="73"/>
      <c r="P45" s="73"/>
      <c r="Q45" s="73"/>
      <c r="T45" s="93"/>
      <c r="AI45" s="72">
        <f>COUNTIF(ﾀｲﾑｽｹｼﾞｭｰﾙ!$D$7:$O$16,G45)</f>
        <v>5</v>
      </c>
      <c r="AJ45" s="72" t="e">
        <f>COUNTIF(#REF!,#REF!)</f>
        <v>#REF!</v>
      </c>
      <c r="AK45" s="94"/>
      <c r="AL45" s="95"/>
    </row>
    <row r="46" spans="6:38" ht="13.5">
      <c r="F46" s="90">
        <v>5</v>
      </c>
      <c r="G46" s="153" t="str">
        <f>'組合せデータ'!I13</f>
        <v>西脇FC</v>
      </c>
      <c r="H46" s="154"/>
      <c r="I46" s="154"/>
      <c r="J46" s="154"/>
      <c r="K46" s="154"/>
      <c r="L46" s="154"/>
      <c r="M46" s="154"/>
      <c r="N46" s="91" t="str">
        <f>'組合せデータ'!J13</f>
        <v>北播磨</v>
      </c>
      <c r="O46" s="73"/>
      <c r="P46" s="73"/>
      <c r="Q46" s="73"/>
      <c r="T46" s="93"/>
      <c r="AI46" s="72">
        <f>COUNTIF(ﾀｲﾑｽｹｼﾞｭｰﾙ!$D$7:$O$16,G46)</f>
        <v>5</v>
      </c>
      <c r="AJ46" s="72" t="e">
        <f>COUNTIF(#REF!,#REF!)</f>
        <v>#REF!</v>
      </c>
      <c r="AK46" s="94"/>
      <c r="AL46" s="95"/>
    </row>
    <row r="47" spans="1:38" ht="13.5">
      <c r="A47" s="73"/>
      <c r="B47" s="73"/>
      <c r="C47" s="73"/>
      <c r="D47" s="73"/>
      <c r="E47" s="73"/>
      <c r="F47" s="90">
        <v>6</v>
      </c>
      <c r="G47" s="153" t="str">
        <f>'組合せデータ'!I14</f>
        <v>旭ＦCジュニア</v>
      </c>
      <c r="H47" s="154"/>
      <c r="I47" s="154"/>
      <c r="J47" s="154"/>
      <c r="K47" s="154"/>
      <c r="L47" s="154"/>
      <c r="M47" s="154"/>
      <c r="N47" s="91" t="str">
        <f>'組合せデータ'!J14</f>
        <v>北播磨</v>
      </c>
      <c r="P47" s="73"/>
      <c r="Q47" s="73"/>
      <c r="AI47" s="72">
        <f>COUNTIF(ﾀｲﾑｽｹｼﾞｭｰﾙ!$D$7:$O$16,G44)</f>
        <v>5</v>
      </c>
      <c r="AJ47" s="72" t="e">
        <f>COUNTIF(#REF!,#REF!)</f>
        <v>#REF!</v>
      </c>
      <c r="AK47" s="94"/>
      <c r="AL47" s="95"/>
    </row>
    <row r="48" spans="6:38" ht="13.5">
      <c r="F48" s="90">
        <v>7</v>
      </c>
      <c r="G48" s="153">
        <f>'組合せデータ'!I15</f>
        <v>0</v>
      </c>
      <c r="H48" s="154"/>
      <c r="I48" s="154"/>
      <c r="J48" s="154"/>
      <c r="K48" s="154"/>
      <c r="L48" s="154"/>
      <c r="M48" s="154"/>
      <c r="N48" s="91">
        <f>'組合せデータ'!J15</f>
        <v>0</v>
      </c>
      <c r="O48" s="73"/>
      <c r="P48" s="73"/>
      <c r="Q48" s="73"/>
      <c r="AI48" s="72">
        <f>COUNTIF(ﾀｲﾑｽｹｼﾞｭｰﾙ!$D$7:$O$16,G48)</f>
        <v>0</v>
      </c>
      <c r="AJ48" s="72" t="e">
        <f>COUNTIF(#REF!,#REF!)</f>
        <v>#REF!</v>
      </c>
      <c r="AK48" s="94"/>
      <c r="AL48" s="95"/>
    </row>
    <row r="49" spans="6:38" ht="13.5">
      <c r="F49" s="90">
        <v>8</v>
      </c>
      <c r="G49" s="153">
        <f>'組合せデータ'!I16</f>
        <v>0</v>
      </c>
      <c r="H49" s="154"/>
      <c r="I49" s="154"/>
      <c r="J49" s="154"/>
      <c r="K49" s="154"/>
      <c r="L49" s="154"/>
      <c r="M49" s="154"/>
      <c r="N49" s="91">
        <f>'組合せデータ'!J16</f>
        <v>0</v>
      </c>
      <c r="Q49" s="73"/>
      <c r="AI49" s="72">
        <f>COUNTIF(ﾀｲﾑｽｹｼﾞｭｰﾙ!$D$7:$O$16,G49)</f>
        <v>0</v>
      </c>
      <c r="AJ49" s="72" t="e">
        <f>COUNTIF(#REF!,#REF!)</f>
        <v>#REF!</v>
      </c>
      <c r="AK49" s="94"/>
      <c r="AL49" s="95"/>
    </row>
    <row r="50" spans="1:38" ht="13.5">
      <c r="A50" s="73"/>
      <c r="B50" s="73"/>
      <c r="C50" s="73"/>
      <c r="E50" s="73"/>
      <c r="F50" s="90">
        <v>9</v>
      </c>
      <c r="G50" s="153">
        <f>'組合せデータ'!I17</f>
        <v>0</v>
      </c>
      <c r="H50" s="154"/>
      <c r="I50" s="154"/>
      <c r="J50" s="154"/>
      <c r="K50" s="154"/>
      <c r="L50" s="154"/>
      <c r="M50" s="154"/>
      <c r="N50" s="91">
        <f>'組合せデータ'!J17</f>
        <v>0</v>
      </c>
      <c r="AI50" s="72">
        <f>COUNTIF(ﾀｲﾑｽｹｼﾞｭｰﾙ!$D$7:$O$16,G50)</f>
        <v>0</v>
      </c>
      <c r="AJ50" s="72" t="e">
        <f>COUNTIF(#REF!,#REF!)</f>
        <v>#REF!</v>
      </c>
      <c r="AK50" s="94"/>
      <c r="AL50" s="95"/>
    </row>
    <row r="51" spans="6:38" ht="13.5">
      <c r="F51" s="72">
        <v>10</v>
      </c>
      <c r="G51" s="153">
        <f>'組合せデータ'!I18</f>
        <v>0</v>
      </c>
      <c r="H51" s="154"/>
      <c r="I51" s="154"/>
      <c r="J51" s="154"/>
      <c r="K51" s="154"/>
      <c r="L51" s="154"/>
      <c r="M51" s="154"/>
      <c r="N51" s="91">
        <f>'組合せデータ'!J18</f>
        <v>0</v>
      </c>
      <c r="AE51" s="73"/>
      <c r="AI51" s="72">
        <f>COUNTIF(ﾀｲﾑｽｹｼﾞｭｰﾙ!$D$7:$O$16,G42)</f>
        <v>5</v>
      </c>
      <c r="AJ51" s="72" t="e">
        <f>COUNTIF(#REF!,#REF!)</f>
        <v>#REF!</v>
      </c>
      <c r="AK51" s="94"/>
      <c r="AL51" s="95"/>
    </row>
    <row r="52" spans="6:38" ht="13.5">
      <c r="F52" s="72">
        <v>11</v>
      </c>
      <c r="G52" s="153">
        <f>'組合せデータ'!I19</f>
        <v>0</v>
      </c>
      <c r="H52" s="154"/>
      <c r="I52" s="154"/>
      <c r="J52" s="154"/>
      <c r="K52" s="154"/>
      <c r="L52" s="154"/>
      <c r="M52" s="154"/>
      <c r="N52" s="91">
        <f>'組合せデータ'!J19</f>
        <v>0</v>
      </c>
      <c r="AE52" s="73"/>
      <c r="AI52" s="72">
        <f>COUNTIF(ﾀｲﾑｽｹｼﾞｭｰﾙ!$D$7:$O$16,G52)</f>
        <v>0</v>
      </c>
      <c r="AJ52" s="72" t="e">
        <f>COUNTIF(#REF!,#REF!)</f>
        <v>#REF!</v>
      </c>
      <c r="AK52" s="94"/>
      <c r="AL52" s="95"/>
    </row>
    <row r="53" spans="6:38" ht="13.5">
      <c r="F53" s="72">
        <v>12</v>
      </c>
      <c r="G53" s="153">
        <f>'組合せデータ'!I20</f>
        <v>0</v>
      </c>
      <c r="H53" s="154"/>
      <c r="I53" s="154"/>
      <c r="J53" s="154"/>
      <c r="K53" s="154"/>
      <c r="L53" s="154"/>
      <c r="M53" s="154"/>
      <c r="N53" s="91">
        <f>'組合せデータ'!J20</f>
        <v>0</v>
      </c>
      <c r="AE53" s="73"/>
      <c r="AI53" s="72">
        <f>COUNTIF(ﾀｲﾑｽｹｼﾞｭｰﾙ!$D$7:$O$16,G53)</f>
        <v>0</v>
      </c>
      <c r="AJ53" s="72" t="e">
        <f>COUNTIF(#REF!,#REF!)</f>
        <v>#REF!</v>
      </c>
      <c r="AK53" s="94"/>
      <c r="AL53" s="95"/>
    </row>
    <row r="54" spans="5:16" ht="13.5"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5:16" ht="14.25" thickBot="1"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5:29" ht="13.5">
      <c r="E56" s="92"/>
      <c r="F56" s="92"/>
      <c r="G56" s="97"/>
      <c r="H56" s="98" t="s">
        <v>9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9"/>
    </row>
    <row r="57" spans="5:29" ht="13.5">
      <c r="E57" s="92"/>
      <c r="F57" s="92"/>
      <c r="G57" s="100"/>
      <c r="H57" s="72" t="s">
        <v>80</v>
      </c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101"/>
    </row>
    <row r="58" spans="5:29" ht="13.5">
      <c r="E58" s="92"/>
      <c r="F58" s="92"/>
      <c r="G58" s="100"/>
      <c r="I58" s="92" t="s">
        <v>60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101"/>
    </row>
    <row r="59" spans="5:29" ht="13.5">
      <c r="E59" s="92"/>
      <c r="F59" s="92"/>
      <c r="G59" s="100"/>
      <c r="H59" s="92" t="s">
        <v>10</v>
      </c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101"/>
    </row>
    <row r="60" spans="5:29" ht="13.5">
      <c r="E60" s="92"/>
      <c r="F60" s="92"/>
      <c r="G60" s="100"/>
      <c r="H60" s="92" t="s">
        <v>11</v>
      </c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101"/>
    </row>
    <row r="61" spans="7:29" ht="14.25" thickBot="1">
      <c r="G61" s="102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</row>
  </sheetData>
  <mergeCells count="41">
    <mergeCell ref="A1:AG3"/>
    <mergeCell ref="B4:C5"/>
    <mergeCell ref="D4:T5"/>
    <mergeCell ref="B6:C7"/>
    <mergeCell ref="D6:T7"/>
    <mergeCell ref="A8:A9"/>
    <mergeCell ref="B8:E9"/>
    <mergeCell ref="A15:A16"/>
    <mergeCell ref="B15:E16"/>
    <mergeCell ref="F15:Q16"/>
    <mergeCell ref="F13:M14"/>
    <mergeCell ref="N13:U14"/>
    <mergeCell ref="A11:A12"/>
    <mergeCell ref="B11:E12"/>
    <mergeCell ref="F11:K12"/>
    <mergeCell ref="N11:Q12"/>
    <mergeCell ref="B13:E14"/>
    <mergeCell ref="R11:S12"/>
    <mergeCell ref="L11:M12"/>
    <mergeCell ref="G53:M53"/>
    <mergeCell ref="G47:M47"/>
    <mergeCell ref="G48:M48"/>
    <mergeCell ref="G49:M49"/>
    <mergeCell ref="G50:M50"/>
    <mergeCell ref="G51:M51"/>
    <mergeCell ref="G52:M52"/>
    <mergeCell ref="B38:E39"/>
    <mergeCell ref="B19:E20"/>
    <mergeCell ref="A38:A39"/>
    <mergeCell ref="A13:A14"/>
    <mergeCell ref="G46:M46"/>
    <mergeCell ref="G43:M43"/>
    <mergeCell ref="G42:M42"/>
    <mergeCell ref="G44:M44"/>
    <mergeCell ref="G45:M45"/>
    <mergeCell ref="A42:A43"/>
    <mergeCell ref="B42:E43"/>
    <mergeCell ref="A19:A20"/>
    <mergeCell ref="A17:A18"/>
    <mergeCell ref="B17:E18"/>
    <mergeCell ref="F17:Y18"/>
  </mergeCells>
  <printOptions/>
  <pageMargins left="0.7086614173228347" right="0" top="0.7480314960629921" bottom="0.7480314960629921" header="0.31496062992125984" footer="0.31496062992125984"/>
  <pageSetup fitToHeight="1" fitToWidth="1"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28"/>
  <sheetViews>
    <sheetView zoomScale="106" zoomScaleNormal="106" workbookViewId="0" topLeftCell="A1">
      <selection activeCell="K4" sqref="K4:O4"/>
    </sheetView>
  </sheetViews>
  <sheetFormatPr defaultColWidth="9.00390625" defaultRowHeight="13.5"/>
  <cols>
    <col min="1" max="1" width="4.625" style="0" customWidth="1"/>
    <col min="2" max="2" width="12.25390625" style="0" customWidth="1"/>
    <col min="3" max="3" width="7.25390625" style="0" customWidth="1"/>
    <col min="4" max="4" width="15.875" style="0" customWidth="1"/>
    <col min="5" max="5" width="5.00390625" style="0" customWidth="1"/>
    <col min="6" max="6" width="3.125" style="0" customWidth="1"/>
    <col min="7" max="7" width="5.00390625" style="0" customWidth="1"/>
    <col min="8" max="8" width="15.875" style="0" customWidth="1"/>
    <col min="9" max="10" width="7.875" style="0" customWidth="1"/>
    <col min="11" max="11" width="15.875" style="0" customWidth="1"/>
    <col min="12" max="12" width="5.00390625" style="0" customWidth="1"/>
    <col min="13" max="13" width="3.125" style="0" customWidth="1"/>
    <col min="14" max="14" width="5.00390625" style="0" customWidth="1"/>
    <col min="15" max="15" width="15.875" style="0" customWidth="1"/>
    <col min="16" max="16" width="7.875" style="0" customWidth="1"/>
    <col min="17" max="17" width="3.25390625" style="0" customWidth="1"/>
    <col min="18" max="18" width="14.00390625" style="0" customWidth="1"/>
    <col min="19" max="19" width="4.875" style="0" customWidth="1"/>
    <col min="20" max="20" width="16.625" style="0" customWidth="1"/>
    <col min="21" max="21" width="5.125" style="0" customWidth="1"/>
    <col min="22" max="22" width="3.125" style="0" customWidth="1"/>
    <col min="23" max="23" width="5.125" style="0" customWidth="1"/>
    <col min="24" max="24" width="16.625" style="0" customWidth="1"/>
    <col min="25" max="26" width="7.875" style="0" customWidth="1"/>
  </cols>
  <sheetData>
    <row r="1" ht="39.95" customHeight="1"/>
    <row r="2" spans="2:15" ht="42.75" customHeight="1">
      <c r="B2" s="176" t="str">
        <f>'組合せデータ'!C1</f>
        <v>旭スプリングCUP</v>
      </c>
      <c r="C2" s="177"/>
      <c r="D2" s="177"/>
      <c r="E2" s="177"/>
      <c r="F2" s="177"/>
      <c r="G2" s="177"/>
      <c r="H2" s="177"/>
      <c r="I2" s="177"/>
      <c r="J2" s="69"/>
      <c r="K2" s="176" t="s">
        <v>64</v>
      </c>
      <c r="L2" s="176"/>
      <c r="M2" s="176"/>
      <c r="N2" s="176"/>
      <c r="O2" s="176"/>
    </row>
    <row r="3" spans="2:15" ht="11.25" customHeight="1">
      <c r="B3" s="35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4"/>
    </row>
    <row r="4" spans="2:15" ht="24">
      <c r="B4" s="172">
        <f>'組合せデータ'!C2</f>
        <v>44685</v>
      </c>
      <c r="C4" s="173"/>
      <c r="D4" s="173"/>
      <c r="E4" s="174">
        <f>WEEKDAY(B4,1)</f>
        <v>4</v>
      </c>
      <c r="F4" s="174"/>
      <c r="G4" s="174"/>
      <c r="H4" s="32"/>
      <c r="I4" s="32"/>
      <c r="J4" s="32"/>
      <c r="K4" s="175" t="str">
        <f>'組合せデータ'!C5</f>
        <v>１０－３－１０</v>
      </c>
      <c r="L4" s="178"/>
      <c r="M4" s="178"/>
      <c r="N4" s="178"/>
      <c r="O4" s="178"/>
    </row>
    <row r="5" spans="2:15" ht="12.75" customHeight="1">
      <c r="B5" s="35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3"/>
      <c r="O5" s="34"/>
    </row>
    <row r="6" spans="1:16" ht="30" customHeight="1">
      <c r="A6" s="18"/>
      <c r="B6" s="18"/>
      <c r="C6" s="170" t="s">
        <v>81</v>
      </c>
      <c r="D6" s="171"/>
      <c r="E6" s="170"/>
      <c r="F6" s="170"/>
      <c r="G6" s="170"/>
      <c r="H6" s="170"/>
      <c r="I6" s="170"/>
      <c r="J6" s="170" t="s">
        <v>82</v>
      </c>
      <c r="K6" s="170"/>
      <c r="L6" s="170"/>
      <c r="M6" s="170"/>
      <c r="N6" s="170"/>
      <c r="O6" s="170"/>
      <c r="P6" s="170"/>
    </row>
    <row r="7" spans="1:16" ht="30" customHeight="1">
      <c r="A7" s="18"/>
      <c r="B7" s="45" t="s">
        <v>14</v>
      </c>
      <c r="C7" s="45" t="s">
        <v>21</v>
      </c>
      <c r="D7" s="45" t="s">
        <v>17</v>
      </c>
      <c r="E7" s="169" t="s">
        <v>15</v>
      </c>
      <c r="F7" s="169"/>
      <c r="G7" s="169"/>
      <c r="H7" s="45" t="s">
        <v>17</v>
      </c>
      <c r="I7" s="45" t="s">
        <v>16</v>
      </c>
      <c r="J7" s="45" t="s">
        <v>21</v>
      </c>
      <c r="K7" s="45" t="s">
        <v>17</v>
      </c>
      <c r="L7" s="169" t="s">
        <v>15</v>
      </c>
      <c r="M7" s="169"/>
      <c r="N7" s="169"/>
      <c r="O7" s="45" t="s">
        <v>17</v>
      </c>
      <c r="P7" s="45" t="s">
        <v>16</v>
      </c>
    </row>
    <row r="8" spans="1:16" ht="39.95" customHeight="1">
      <c r="A8" s="41">
        <v>1</v>
      </c>
      <c r="B8" s="42">
        <v>0.3958333333333333</v>
      </c>
      <c r="C8" s="38"/>
      <c r="D8" s="36" t="str">
        <f>'組合せデータ'!B9</f>
        <v>エスペランサ</v>
      </c>
      <c r="E8" s="37" t="s">
        <v>70</v>
      </c>
      <c r="F8" s="40" t="s">
        <v>18</v>
      </c>
      <c r="G8" s="39" t="s">
        <v>70</v>
      </c>
      <c r="H8" s="36" t="str">
        <f>'組合せデータ'!B10</f>
        <v>加西FC</v>
      </c>
      <c r="I8" s="36" t="s">
        <v>86</v>
      </c>
      <c r="J8" s="38"/>
      <c r="K8" s="36" t="str">
        <f>'組合せデータ'!B12</f>
        <v>東舞子SC</v>
      </c>
      <c r="L8" s="37" t="s">
        <v>70</v>
      </c>
      <c r="M8" s="40" t="s">
        <v>18</v>
      </c>
      <c r="N8" s="39" t="s">
        <v>70</v>
      </c>
      <c r="O8" s="36" t="str">
        <f>'組合せデータ'!B13</f>
        <v>西脇FC</v>
      </c>
      <c r="P8" s="36" t="s">
        <v>86</v>
      </c>
    </row>
    <row r="9" spans="1:16" ht="39.95" customHeight="1">
      <c r="A9" s="41">
        <v>2</v>
      </c>
      <c r="B9" s="42">
        <v>0.4305555555555556</v>
      </c>
      <c r="C9" s="38"/>
      <c r="D9" s="36" t="str">
        <f>'組合せデータ'!B11</f>
        <v>小野TC</v>
      </c>
      <c r="E9" s="37" t="s">
        <v>70</v>
      </c>
      <c r="F9" s="40" t="s">
        <v>18</v>
      </c>
      <c r="G9" s="39" t="s">
        <v>70</v>
      </c>
      <c r="H9" s="36" t="str">
        <f>'組合せデータ'!B12</f>
        <v>東舞子SC</v>
      </c>
      <c r="I9" s="36" t="s">
        <v>86</v>
      </c>
      <c r="J9" s="38"/>
      <c r="K9" s="36" t="str">
        <f>'組合せデータ'!B13</f>
        <v>西脇FC</v>
      </c>
      <c r="L9" s="37" t="s">
        <v>70</v>
      </c>
      <c r="M9" s="40" t="s">
        <v>18</v>
      </c>
      <c r="N9" s="39" t="s">
        <v>70</v>
      </c>
      <c r="O9" s="36" t="str">
        <f>'組合せデータ'!B14</f>
        <v>旭ＦCジュニア</v>
      </c>
      <c r="P9" s="36" t="s">
        <v>86</v>
      </c>
    </row>
    <row r="10" spans="1:16" ht="39.95" customHeight="1">
      <c r="A10" s="41">
        <v>3</v>
      </c>
      <c r="B10" s="42">
        <v>0.46527777777777773</v>
      </c>
      <c r="C10" s="38"/>
      <c r="D10" s="36" t="str">
        <f>'組合せデータ'!B9</f>
        <v>エスペランサ</v>
      </c>
      <c r="E10" s="37" t="s">
        <v>70</v>
      </c>
      <c r="F10" s="40" t="s">
        <v>18</v>
      </c>
      <c r="G10" s="39" t="s">
        <v>70</v>
      </c>
      <c r="H10" s="36" t="str">
        <f>'組合せデータ'!B11</f>
        <v>小野TC</v>
      </c>
      <c r="I10" s="36" t="s">
        <v>86</v>
      </c>
      <c r="J10" s="38"/>
      <c r="K10" s="36" t="str">
        <f>'組合せデータ'!B10</f>
        <v>加西FC</v>
      </c>
      <c r="L10" s="37" t="s">
        <v>70</v>
      </c>
      <c r="M10" s="40" t="s">
        <v>18</v>
      </c>
      <c r="N10" s="39" t="s">
        <v>70</v>
      </c>
      <c r="O10" s="36" t="str">
        <f>'組合せデータ'!B12</f>
        <v>東舞子SC</v>
      </c>
      <c r="P10" s="36" t="s">
        <v>86</v>
      </c>
    </row>
    <row r="11" spans="1:16" ht="39.95" customHeight="1">
      <c r="A11" s="41">
        <v>4</v>
      </c>
      <c r="B11" s="42"/>
      <c r="C11" s="38"/>
      <c r="D11" s="36"/>
      <c r="E11" s="37"/>
      <c r="F11" s="40"/>
      <c r="G11" s="39"/>
      <c r="H11" s="36"/>
      <c r="I11" s="36"/>
      <c r="J11" s="38"/>
      <c r="L11" s="37"/>
      <c r="M11" s="40"/>
      <c r="N11" s="39"/>
      <c r="P11" s="36"/>
    </row>
    <row r="12" spans="1:16" ht="39.95" customHeight="1">
      <c r="A12" s="41">
        <v>5</v>
      </c>
      <c r="B12" s="42">
        <v>0.513888888888889</v>
      </c>
      <c r="C12" s="38"/>
      <c r="D12" s="36" t="str">
        <f>'組合せデータ'!B9</f>
        <v>エスペランサ</v>
      </c>
      <c r="E12" s="37" t="s">
        <v>70</v>
      </c>
      <c r="F12" s="40" t="s">
        <v>18</v>
      </c>
      <c r="G12" s="39" t="s">
        <v>70</v>
      </c>
      <c r="H12" s="36" t="str">
        <f>'組合せデータ'!B12</f>
        <v>東舞子SC</v>
      </c>
      <c r="I12" s="36" t="s">
        <v>86</v>
      </c>
      <c r="J12" s="38"/>
      <c r="K12" s="36" t="str">
        <f>'組合せデータ'!B11</f>
        <v>小野TC</v>
      </c>
      <c r="L12" s="37" t="s">
        <v>70</v>
      </c>
      <c r="M12" s="40" t="s">
        <v>18</v>
      </c>
      <c r="N12" s="39" t="s">
        <v>70</v>
      </c>
      <c r="O12" s="36" t="str">
        <f>'組合せデータ'!B14</f>
        <v>旭ＦCジュニア</v>
      </c>
      <c r="P12" s="36" t="s">
        <v>86</v>
      </c>
    </row>
    <row r="13" spans="1:16" ht="39.95" customHeight="1">
      <c r="A13" s="41">
        <v>6</v>
      </c>
      <c r="B13" s="42">
        <v>0.548611111111111</v>
      </c>
      <c r="C13" s="38"/>
      <c r="D13" s="36" t="str">
        <f>'組合せデータ'!B9</f>
        <v>エスペランサ</v>
      </c>
      <c r="E13" s="37" t="s">
        <v>70</v>
      </c>
      <c r="F13" s="40" t="s">
        <v>18</v>
      </c>
      <c r="G13" s="39" t="s">
        <v>70</v>
      </c>
      <c r="H13" s="36" t="str">
        <f>'組合せデータ'!B13</f>
        <v>西脇FC</v>
      </c>
      <c r="I13" s="36" t="s">
        <v>86</v>
      </c>
      <c r="J13" s="38"/>
      <c r="K13" s="36" t="str">
        <f>'組合せデータ'!B10</f>
        <v>加西FC</v>
      </c>
      <c r="L13" s="37" t="s">
        <v>70</v>
      </c>
      <c r="M13" s="40" t="s">
        <v>18</v>
      </c>
      <c r="N13" s="39" t="s">
        <v>70</v>
      </c>
      <c r="O13" s="36" t="str">
        <f>'組合せデータ'!B14</f>
        <v>旭ＦCジュニア</v>
      </c>
      <c r="P13" s="36" t="s">
        <v>86</v>
      </c>
    </row>
    <row r="14" spans="1:16" ht="39.95" customHeight="1">
      <c r="A14" s="41">
        <v>7</v>
      </c>
      <c r="B14" s="42">
        <v>0.5833333333333334</v>
      </c>
      <c r="C14" s="38"/>
      <c r="D14" s="36" t="str">
        <f>'組合せデータ'!B12</f>
        <v>東舞子SC</v>
      </c>
      <c r="E14" s="37" t="s">
        <v>70</v>
      </c>
      <c r="F14" s="40" t="s">
        <v>18</v>
      </c>
      <c r="G14" s="39" t="s">
        <v>70</v>
      </c>
      <c r="H14" s="36" t="str">
        <f>'組合せデータ'!B14</f>
        <v>旭ＦCジュニア</v>
      </c>
      <c r="I14" s="36" t="s">
        <v>86</v>
      </c>
      <c r="J14" s="38"/>
      <c r="K14" s="36" t="str">
        <f>'組合せデータ'!B10</f>
        <v>加西FC</v>
      </c>
      <c r="L14" s="37" t="s">
        <v>70</v>
      </c>
      <c r="M14" s="40" t="s">
        <v>18</v>
      </c>
      <c r="N14" s="39" t="s">
        <v>70</v>
      </c>
      <c r="O14" s="36" t="str">
        <f>'組合せデータ'!B11</f>
        <v>小野TC</v>
      </c>
      <c r="P14" s="36" t="s">
        <v>86</v>
      </c>
    </row>
    <row r="15" spans="1:16" ht="39.95" customHeight="1">
      <c r="A15" s="41">
        <v>8</v>
      </c>
      <c r="B15" s="42">
        <v>0.6180555555555556</v>
      </c>
      <c r="C15" s="38"/>
      <c r="D15" s="36" t="str">
        <f>'組合せデータ'!B9</f>
        <v>エスペランサ</v>
      </c>
      <c r="E15" s="37" t="s">
        <v>70</v>
      </c>
      <c r="F15" s="40" t="s">
        <v>18</v>
      </c>
      <c r="G15" s="39" t="s">
        <v>70</v>
      </c>
      <c r="H15" s="36" t="str">
        <f>'組合せデータ'!B14</f>
        <v>旭ＦCジュニア</v>
      </c>
      <c r="I15" s="36" t="s">
        <v>86</v>
      </c>
      <c r="J15" s="38"/>
      <c r="K15" s="36" t="str">
        <f>'組合せデータ'!B11</f>
        <v>小野TC</v>
      </c>
      <c r="L15" s="37" t="s">
        <v>70</v>
      </c>
      <c r="M15" s="40" t="s">
        <v>18</v>
      </c>
      <c r="N15" s="39" t="s">
        <v>70</v>
      </c>
      <c r="O15" s="36" t="str">
        <f>'組合せデータ'!B13</f>
        <v>西脇FC</v>
      </c>
      <c r="P15" s="36" t="s">
        <v>86</v>
      </c>
    </row>
    <row r="16" spans="1:16" ht="39.95" customHeight="1">
      <c r="A16" s="41">
        <v>9</v>
      </c>
      <c r="B16" s="42">
        <v>0.6527777777777778</v>
      </c>
      <c r="C16" s="38"/>
      <c r="D16" s="36"/>
      <c r="E16" s="37"/>
      <c r="F16" s="40" t="s">
        <v>18</v>
      </c>
      <c r="G16" s="39"/>
      <c r="H16" s="36"/>
      <c r="I16" s="36"/>
      <c r="J16" s="38"/>
      <c r="K16" s="36" t="str">
        <f>'組合せデータ'!B10</f>
        <v>加西FC</v>
      </c>
      <c r="L16" s="37" t="s">
        <v>70</v>
      </c>
      <c r="M16" s="40" t="s">
        <v>18</v>
      </c>
      <c r="N16" s="39" t="s">
        <v>70</v>
      </c>
      <c r="O16" s="36" t="str">
        <f>'組合せデータ'!B13</f>
        <v>西脇FC</v>
      </c>
      <c r="P16" s="36" t="s">
        <v>86</v>
      </c>
    </row>
    <row r="17" spans="1:16" ht="36" customHeight="1">
      <c r="A17" s="46"/>
      <c r="B17" s="53"/>
      <c r="C17" s="47"/>
      <c r="D17" s="48"/>
      <c r="E17" s="49"/>
      <c r="F17" s="50"/>
      <c r="G17" s="51"/>
      <c r="H17" s="48"/>
      <c r="I17" s="16"/>
      <c r="J17" s="52"/>
      <c r="K17" s="48"/>
      <c r="L17" s="49"/>
      <c r="M17" s="50"/>
      <c r="N17" s="51"/>
      <c r="O17" s="48"/>
      <c r="P17" s="16"/>
    </row>
    <row r="18" spans="1:16" ht="36" customHeight="1">
      <c r="A18" s="46"/>
      <c r="B18" s="53"/>
      <c r="C18" s="47"/>
      <c r="D18" s="48"/>
      <c r="E18" s="49"/>
      <c r="F18" s="50"/>
      <c r="G18" s="51"/>
      <c r="H18" s="48"/>
      <c r="I18" s="16"/>
      <c r="J18" s="52"/>
      <c r="K18" s="48"/>
      <c r="L18" s="49"/>
      <c r="M18" s="50"/>
      <c r="N18" s="51"/>
      <c r="O18" s="48"/>
      <c r="P18" s="16"/>
    </row>
    <row r="19" spans="2:15" ht="42.75" customHeight="1">
      <c r="B19" s="176" t="str">
        <f>'組合せデータ'!C1</f>
        <v>旭スプリングCUP</v>
      </c>
      <c r="C19" s="177"/>
      <c r="D19" s="177"/>
      <c r="E19" s="177"/>
      <c r="F19" s="177"/>
      <c r="G19" s="177"/>
      <c r="H19" s="177"/>
      <c r="I19" s="177"/>
      <c r="J19" s="69"/>
      <c r="K19" s="176" t="s">
        <v>22</v>
      </c>
      <c r="L19" s="176"/>
      <c r="M19" s="176"/>
      <c r="N19" s="176"/>
      <c r="O19" s="176"/>
    </row>
    <row r="20" spans="2:15" ht="11.25" customHeight="1">
      <c r="B20" s="3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3"/>
      <c r="O20" s="34"/>
    </row>
    <row r="21" spans="2:15" ht="24">
      <c r="B21" s="172">
        <f>'組合せデータ'!D2</f>
        <v>44686</v>
      </c>
      <c r="C21" s="173"/>
      <c r="D21" s="173"/>
      <c r="E21" s="174">
        <f>WEEKDAY(B21,1)</f>
        <v>5</v>
      </c>
      <c r="F21" s="174"/>
      <c r="G21" s="174"/>
      <c r="H21" s="32"/>
      <c r="I21" s="32"/>
      <c r="J21" s="32"/>
      <c r="K21" s="175" t="s">
        <v>96</v>
      </c>
      <c r="L21" s="175"/>
      <c r="M21" s="175"/>
      <c r="N21" s="175"/>
      <c r="O21" s="175"/>
    </row>
    <row r="22" spans="2:15" ht="12.75" customHeight="1"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4"/>
    </row>
    <row r="23" spans="1:16" ht="30" customHeight="1">
      <c r="A23" s="18"/>
      <c r="B23" s="18"/>
      <c r="C23" s="170" t="s">
        <v>81</v>
      </c>
      <c r="D23" s="171"/>
      <c r="E23" s="170"/>
      <c r="F23" s="170"/>
      <c r="G23" s="170"/>
      <c r="H23" s="170"/>
      <c r="I23" s="170"/>
      <c r="J23" s="170" t="s">
        <v>82</v>
      </c>
      <c r="K23" s="170"/>
      <c r="L23" s="170"/>
      <c r="M23" s="170"/>
      <c r="N23" s="170"/>
      <c r="O23" s="170"/>
      <c r="P23" s="170"/>
    </row>
    <row r="24" spans="1:16" ht="30" customHeight="1">
      <c r="A24" s="18"/>
      <c r="B24" s="45" t="s">
        <v>14</v>
      </c>
      <c r="C24" s="45" t="s">
        <v>21</v>
      </c>
      <c r="D24" s="45" t="s">
        <v>17</v>
      </c>
      <c r="E24" s="169" t="s">
        <v>15</v>
      </c>
      <c r="F24" s="169"/>
      <c r="G24" s="169"/>
      <c r="H24" s="45" t="s">
        <v>17</v>
      </c>
      <c r="I24" s="45" t="s">
        <v>16</v>
      </c>
      <c r="J24" s="45" t="s">
        <v>21</v>
      </c>
      <c r="K24" s="45" t="s">
        <v>17</v>
      </c>
      <c r="L24" s="169" t="s">
        <v>15</v>
      </c>
      <c r="M24" s="169"/>
      <c r="N24" s="169"/>
      <c r="O24" s="45" t="s">
        <v>17</v>
      </c>
      <c r="P24" s="45" t="s">
        <v>16</v>
      </c>
    </row>
    <row r="25" spans="1:16" ht="39.95" customHeight="1">
      <c r="A25" s="41">
        <v>1</v>
      </c>
      <c r="B25" s="42">
        <v>0.375</v>
      </c>
      <c r="C25" s="38" t="s">
        <v>67</v>
      </c>
      <c r="D25" s="67">
        <f>'決勝リーグ表'!B6</f>
        <v>0</v>
      </c>
      <c r="E25" s="37" t="s">
        <v>70</v>
      </c>
      <c r="F25" s="40" t="s">
        <v>18</v>
      </c>
      <c r="G25" s="39" t="s">
        <v>70</v>
      </c>
      <c r="H25" s="67">
        <f>'決勝リーグ表'!G5</f>
        <v>0</v>
      </c>
      <c r="I25" s="67">
        <f>'決勝リーグ表'!J5</f>
        <v>0</v>
      </c>
      <c r="J25" s="38" t="s">
        <v>88</v>
      </c>
      <c r="K25" s="67">
        <f>'決勝リーグ表'!D10</f>
        <v>0</v>
      </c>
      <c r="L25" s="37" t="s">
        <v>70</v>
      </c>
      <c r="M25" s="40" t="s">
        <v>18</v>
      </c>
      <c r="N25" s="39" t="s">
        <v>70</v>
      </c>
      <c r="O25" s="67">
        <f>'決勝リーグ表'!G10</f>
        <v>0</v>
      </c>
      <c r="P25" s="67">
        <f>'決勝リーグ表'!J10</f>
        <v>0</v>
      </c>
    </row>
    <row r="26" spans="1:16" ht="39.95" customHeight="1">
      <c r="A26" s="41">
        <v>2</v>
      </c>
      <c r="B26" s="42">
        <v>0.4270833333333333</v>
      </c>
      <c r="C26" s="38" t="s">
        <v>67</v>
      </c>
      <c r="D26" s="67">
        <f>'決勝リーグ表'!G5</f>
        <v>0</v>
      </c>
      <c r="E26" s="37" t="s">
        <v>70</v>
      </c>
      <c r="F26" s="40" t="s">
        <v>18</v>
      </c>
      <c r="G26" s="39" t="s">
        <v>70</v>
      </c>
      <c r="H26" s="67">
        <f>'決勝リーグ表'!J5</f>
        <v>0</v>
      </c>
      <c r="I26" s="67">
        <f>'決勝リーグ表'!D5</f>
        <v>0</v>
      </c>
      <c r="J26" s="38" t="s">
        <v>88</v>
      </c>
      <c r="K26" s="67">
        <f>'決勝リーグ表'!G10</f>
        <v>0</v>
      </c>
      <c r="L26" s="37" t="s">
        <v>70</v>
      </c>
      <c r="M26" s="40" t="s">
        <v>18</v>
      </c>
      <c r="N26" s="39" t="s">
        <v>70</v>
      </c>
      <c r="O26" s="67">
        <f>'決勝リーグ表'!J10</f>
        <v>0</v>
      </c>
      <c r="P26" s="67">
        <f>'決勝リーグ表'!D10</f>
        <v>0</v>
      </c>
    </row>
    <row r="27" spans="1:16" ht="39.95" customHeight="1">
      <c r="A27" s="41">
        <v>3</v>
      </c>
      <c r="B27" s="42">
        <v>0.4791666666666667</v>
      </c>
      <c r="C27" s="38" t="s">
        <v>67</v>
      </c>
      <c r="D27" s="67">
        <f>'決勝リーグ表'!D5</f>
        <v>0</v>
      </c>
      <c r="E27" s="37" t="s">
        <v>70</v>
      </c>
      <c r="F27" s="40" t="s">
        <v>18</v>
      </c>
      <c r="G27" s="39" t="s">
        <v>70</v>
      </c>
      <c r="H27" s="67">
        <f>'決勝リーグ表'!J5</f>
        <v>0</v>
      </c>
      <c r="I27" s="67">
        <f>'決勝リーグ表'!G5</f>
        <v>0</v>
      </c>
      <c r="J27" s="38" t="s">
        <v>88</v>
      </c>
      <c r="K27" s="67">
        <f>'決勝リーグ表'!D10</f>
        <v>0</v>
      </c>
      <c r="L27" s="37" t="s">
        <v>70</v>
      </c>
      <c r="M27" s="40" t="s">
        <v>18</v>
      </c>
      <c r="N27" s="39" t="s">
        <v>70</v>
      </c>
      <c r="O27" s="67">
        <f>'決勝リーグ表'!J10</f>
        <v>0</v>
      </c>
      <c r="P27" s="67">
        <f>'決勝リーグ表'!G10</f>
        <v>0</v>
      </c>
    </row>
    <row r="28" ht="24" customHeight="1">
      <c r="B28" s="53"/>
    </row>
    <row r="29" ht="24" customHeight="1"/>
    <row r="30" ht="24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</sheetData>
  <mergeCells count="18">
    <mergeCell ref="E24:G24"/>
    <mergeCell ref="L24:N24"/>
    <mergeCell ref="C23:I23"/>
    <mergeCell ref="J23:P23"/>
    <mergeCell ref="E7:G7"/>
    <mergeCell ref="B4:D4"/>
    <mergeCell ref="B2:I2"/>
    <mergeCell ref="K2:O2"/>
    <mergeCell ref="K4:O4"/>
    <mergeCell ref="E4:G4"/>
    <mergeCell ref="L7:N7"/>
    <mergeCell ref="J6:P6"/>
    <mergeCell ref="C6:I6"/>
    <mergeCell ref="B21:D21"/>
    <mergeCell ref="E21:G21"/>
    <mergeCell ref="K21:O21"/>
    <mergeCell ref="B19:I19"/>
    <mergeCell ref="K19:O19"/>
  </mergeCells>
  <printOptions horizontalCentered="1" verticalCentered="1"/>
  <pageMargins left="0.1968503937007874" right="0.1968503937007874" top="0" bottom="0" header="0.275590551181102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D12"/>
  <sheetViews>
    <sheetView workbookViewId="0" topLeftCell="A1">
      <selection activeCell="M2" sqref="M2"/>
    </sheetView>
  </sheetViews>
  <sheetFormatPr defaultColWidth="9.00390625" defaultRowHeight="13.5"/>
  <cols>
    <col min="1" max="1" width="1.4921875" style="2" customWidth="1"/>
    <col min="2" max="2" width="18.625" style="2" customWidth="1"/>
    <col min="3" max="3" width="7.625" style="2" customWidth="1"/>
    <col min="4" max="4" width="6.625" style="2" customWidth="1"/>
    <col min="5" max="5" width="6.625" style="3" customWidth="1"/>
    <col min="6" max="21" width="6.625" style="2" customWidth="1"/>
    <col min="22" max="29" width="5.625" style="2" customWidth="1"/>
    <col min="30" max="30" width="4.00390625" style="2" customWidth="1"/>
    <col min="31" max="16384" width="9.00390625" style="2" customWidth="1"/>
  </cols>
  <sheetData>
    <row r="2" spans="2:30" ht="30" customHeight="1">
      <c r="B2" s="179" t="str">
        <f>'組合せデータ'!C1</f>
        <v>旭スプリングCUP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70" t="s">
        <v>65</v>
      </c>
      <c r="N2" s="44"/>
      <c r="O2" s="44"/>
      <c r="P2" s="44"/>
      <c r="Q2" s="44"/>
      <c r="R2" s="44"/>
      <c r="S2" s="44"/>
      <c r="T2" s="44"/>
      <c r="U2" s="44"/>
      <c r="V2" s="8"/>
      <c r="W2" s="8"/>
      <c r="X2" s="8"/>
      <c r="Y2" s="8"/>
      <c r="Z2" s="8"/>
      <c r="AA2" s="8"/>
      <c r="AB2" s="8"/>
      <c r="AC2" s="8"/>
      <c r="AD2" s="9"/>
    </row>
    <row r="3" spans="2:30" ht="24">
      <c r="B3" s="181">
        <f>'組合せデータ'!C2</f>
        <v>44685</v>
      </c>
      <c r="C3" s="182"/>
      <c r="D3" s="115">
        <f>WEEKDAY(WEEKDAY(B3,1))</f>
        <v>4</v>
      </c>
      <c r="E3" s="71"/>
      <c r="F3" s="71"/>
      <c r="G3" s="7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</row>
    <row r="4" spans="2:30" ht="13.5"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ht="27.95" customHeight="1">
      <c r="B5" s="43" t="s">
        <v>24</v>
      </c>
      <c r="C5" s="31" t="s">
        <v>0</v>
      </c>
      <c r="D5" s="183" t="str">
        <f>B6</f>
        <v>エスペランサ</v>
      </c>
      <c r="E5" s="184"/>
      <c r="F5" s="185"/>
      <c r="G5" s="183" t="str">
        <f>B7</f>
        <v>加西FC</v>
      </c>
      <c r="H5" s="184"/>
      <c r="I5" s="185"/>
      <c r="J5" s="183" t="str">
        <f>B8</f>
        <v>小野TC</v>
      </c>
      <c r="K5" s="184"/>
      <c r="L5" s="185"/>
      <c r="M5" s="183" t="str">
        <f>B9</f>
        <v>東舞子SC</v>
      </c>
      <c r="N5" s="184"/>
      <c r="O5" s="185"/>
      <c r="P5" s="183" t="str">
        <f>B10</f>
        <v>西脇FC</v>
      </c>
      <c r="Q5" s="184"/>
      <c r="R5" s="185"/>
      <c r="S5" s="183" t="str">
        <f>B11</f>
        <v>旭ＦCジュニア</v>
      </c>
      <c r="T5" s="184"/>
      <c r="U5" s="185"/>
      <c r="V5" s="30" t="s">
        <v>6</v>
      </c>
      <c r="W5" s="30" t="s">
        <v>7</v>
      </c>
      <c r="X5" s="62" t="s">
        <v>8</v>
      </c>
      <c r="Y5" s="27" t="s">
        <v>4</v>
      </c>
      <c r="Z5" s="59" t="s">
        <v>1</v>
      </c>
      <c r="AA5" s="59" t="s">
        <v>2</v>
      </c>
      <c r="AB5" s="26" t="s">
        <v>3</v>
      </c>
      <c r="AC5" s="59" t="s">
        <v>5</v>
      </c>
      <c r="AD5" s="10"/>
    </row>
    <row r="6" spans="2:30" ht="27.95" customHeight="1">
      <c r="B6" s="30" t="str">
        <f>'組合せデータ'!B9</f>
        <v>エスペランサ</v>
      </c>
      <c r="C6" s="30" t="str">
        <f>'組合せデータ'!C9</f>
        <v>明石</v>
      </c>
      <c r="D6" s="63"/>
      <c r="E6" s="64" t="s">
        <v>23</v>
      </c>
      <c r="F6" s="65"/>
      <c r="G6" s="63" t="str">
        <f>ﾀｲﾑｽｹｼﾞｭｰﾙ!E8</f>
        <v>.</v>
      </c>
      <c r="H6" s="64" t="str">
        <f>IF(ISTEXT(G6),"",IF(G6&gt;=I6,IF(G6=I6,"△","○"),"●"))</f>
        <v/>
      </c>
      <c r="I6" s="65" t="str">
        <f>ﾀｲﾑｽｹｼﾞｭｰﾙ!G8</f>
        <v>.</v>
      </c>
      <c r="J6" s="63" t="str">
        <f>ﾀｲﾑｽｹｼﾞｭｰﾙ!E10</f>
        <v>.</v>
      </c>
      <c r="K6" s="64" t="str">
        <f>IF(ISTEXT(J6),"",IF(J6&gt;=L6,IF(J6=L6,"△","○"),"●"))</f>
        <v/>
      </c>
      <c r="L6" s="65" t="str">
        <f>ﾀｲﾑｽｹｼﾞｭｰﾙ!G10</f>
        <v>.</v>
      </c>
      <c r="M6" s="63" t="str">
        <f>ﾀｲﾑｽｹｼﾞｭｰﾙ!E12</f>
        <v>.</v>
      </c>
      <c r="N6" s="64" t="str">
        <f>IF(ISTEXT(M6),"",IF(M6&gt;=O6,IF(M6=O6,"△","○"),"●"))</f>
        <v/>
      </c>
      <c r="O6" s="65" t="str">
        <f>ﾀｲﾑｽｹｼﾞｭｰﾙ!G12</f>
        <v>.</v>
      </c>
      <c r="P6" s="63" t="str">
        <f>ﾀｲﾑｽｹｼﾞｭｰﾙ!E13</f>
        <v>.</v>
      </c>
      <c r="Q6" s="64" t="str">
        <f>IF(ISTEXT(P6),"",IF(P6&gt;=R6,IF(P6=R6,"△","○"),"●"))</f>
        <v/>
      </c>
      <c r="R6" s="65" t="str">
        <f>ﾀｲﾑｽｹｼﾞｭｰﾙ!G13</f>
        <v>.</v>
      </c>
      <c r="S6" s="63" t="str">
        <f>ﾀｲﾑｽｹｼﾞｭｰﾙ!E15</f>
        <v>.</v>
      </c>
      <c r="T6" s="64" t="str">
        <f>IF(ISTEXT(S6),"",IF(S6&gt;=U6,IF(S6=U6,"△","○"),"●"))</f>
        <v/>
      </c>
      <c r="U6" s="65" t="str">
        <f>ﾀｲﾑｽｹｼﾞｭｰﾙ!G15</f>
        <v>.</v>
      </c>
      <c r="V6" s="28"/>
      <c r="W6" s="28"/>
      <c r="X6" s="28"/>
      <c r="Y6" s="28"/>
      <c r="Z6" s="28"/>
      <c r="AA6" s="28"/>
      <c r="AB6" s="28"/>
      <c r="AC6" s="28"/>
      <c r="AD6" s="11"/>
    </row>
    <row r="7" spans="2:30" ht="27.95" customHeight="1">
      <c r="B7" s="30" t="str">
        <f>'組合せデータ'!B10</f>
        <v>加西FC</v>
      </c>
      <c r="C7" s="30" t="str">
        <f>'組合せデータ'!C10</f>
        <v>北播磨</v>
      </c>
      <c r="D7" s="63" t="str">
        <f>+I6</f>
        <v>.</v>
      </c>
      <c r="E7" s="64" t="str">
        <f>IF(ISTEXT(D7),"",IF(D7&gt;=F7,IF(D7=F7,"△","○"),"●"))</f>
        <v/>
      </c>
      <c r="F7" s="65" t="str">
        <f>G6</f>
        <v>.</v>
      </c>
      <c r="G7" s="63"/>
      <c r="H7" s="64" t="s">
        <v>23</v>
      </c>
      <c r="I7" s="65"/>
      <c r="J7" s="63" t="str">
        <f>ﾀｲﾑｽｹｼﾞｭｰﾙ!L14</f>
        <v>.</v>
      </c>
      <c r="K7" s="64" t="str">
        <f>IF(ISTEXT(J7),"",IF(J7&gt;=L7,IF(J7=L7,"△","○"),"●"))</f>
        <v/>
      </c>
      <c r="L7" s="65" t="str">
        <f>ﾀｲﾑｽｹｼﾞｭｰﾙ!N14</f>
        <v>.</v>
      </c>
      <c r="M7" s="63" t="str">
        <f>ﾀｲﾑｽｹｼﾞｭｰﾙ!L10</f>
        <v>.</v>
      </c>
      <c r="N7" s="64" t="str">
        <f>IF(ISTEXT(M7),"",IF(M7&gt;=O7,IF(M7=O7,"△","○"),"●"))</f>
        <v/>
      </c>
      <c r="O7" s="65" t="str">
        <f>ﾀｲﾑｽｹｼﾞｭｰﾙ!N10</f>
        <v>.</v>
      </c>
      <c r="P7" s="63" t="str">
        <f>ﾀｲﾑｽｹｼﾞｭｰﾙ!L16</f>
        <v>.</v>
      </c>
      <c r="Q7" s="64" t="str">
        <f>IF(ISTEXT(P7),"",IF(P7&gt;=R7,IF(P7=R7,"△","○"),"●"))</f>
        <v/>
      </c>
      <c r="R7" s="65" t="str">
        <f>ﾀｲﾑｽｹｼﾞｭｰﾙ!N16</f>
        <v>.</v>
      </c>
      <c r="S7" s="63" t="str">
        <f>ﾀｲﾑｽｹｼﾞｭｰﾙ!L13</f>
        <v>.</v>
      </c>
      <c r="T7" s="64" t="str">
        <f>IF(ISTEXT(S7),"",IF(S7&gt;=U7,IF(S7=U7,"△","○"),"●"))</f>
        <v/>
      </c>
      <c r="U7" s="65" t="str">
        <f>ﾀｲﾑｽｹｼﾞｭｰﾙ!N13</f>
        <v>.</v>
      </c>
      <c r="V7" s="28"/>
      <c r="W7" s="28"/>
      <c r="X7" s="28"/>
      <c r="Y7" s="28"/>
      <c r="Z7" s="28"/>
      <c r="AA7" s="28"/>
      <c r="AB7" s="28"/>
      <c r="AC7" s="28"/>
      <c r="AD7" s="11"/>
    </row>
    <row r="8" spans="2:30" s="12" customFormat="1" ht="27.95" customHeight="1">
      <c r="B8" s="30" t="str">
        <f>'組合せデータ'!B11</f>
        <v>小野TC</v>
      </c>
      <c r="C8" s="30" t="str">
        <f>'組合せデータ'!C11</f>
        <v>北播磨</v>
      </c>
      <c r="D8" s="63" t="str">
        <f>+L6</f>
        <v>.</v>
      </c>
      <c r="E8" s="64" t="str">
        <f>IF(ISTEXT(D8),"",IF(D8&gt;=F8,IF(D8=F8,"△","○"),"●"))</f>
        <v/>
      </c>
      <c r="F8" s="65" t="str">
        <f>+J6</f>
        <v>.</v>
      </c>
      <c r="G8" s="63" t="str">
        <f>+L7</f>
        <v>.</v>
      </c>
      <c r="H8" s="64" t="str">
        <f>IF(ISTEXT(G8),"",IF(G8&gt;=I8,IF(G8=I8,"△","○"),"●"))</f>
        <v/>
      </c>
      <c r="I8" s="65" t="str">
        <f>+J7</f>
        <v>.</v>
      </c>
      <c r="J8" s="63"/>
      <c r="K8" s="64" t="s">
        <v>23</v>
      </c>
      <c r="L8" s="65"/>
      <c r="M8" s="63" t="str">
        <f>ﾀｲﾑｽｹｼﾞｭｰﾙ!E9</f>
        <v>.</v>
      </c>
      <c r="N8" s="64" t="str">
        <f>IF(ISTEXT(M8),"",IF(M8&gt;=O8,IF(M8=O8,"△","○"),"●"))</f>
        <v/>
      </c>
      <c r="O8" s="65" t="str">
        <f>ﾀｲﾑｽｹｼﾞｭｰﾙ!G9</f>
        <v>.</v>
      </c>
      <c r="P8" s="63" t="str">
        <f>ﾀｲﾑｽｹｼﾞｭｰﾙ!L15</f>
        <v>.</v>
      </c>
      <c r="Q8" s="64" t="str">
        <f>IF(ISTEXT(P8),"",IF(P8&gt;=R8,IF(P8=R8,"△","○"),"●"))</f>
        <v/>
      </c>
      <c r="R8" s="65" t="str">
        <f>ﾀｲﾑｽｹｼﾞｭｰﾙ!N15</f>
        <v>.</v>
      </c>
      <c r="S8" s="63" t="str">
        <f>ﾀｲﾑｽｹｼﾞｭｰﾙ!L12</f>
        <v>.</v>
      </c>
      <c r="T8" s="64" t="str">
        <f>IF(ISTEXT(S8),"",IF(S8&gt;=U8,IF(S8=U8,"△","○"),"●"))</f>
        <v/>
      </c>
      <c r="U8" s="65" t="str">
        <f>ﾀｲﾑｽｹｼﾞｭｰﾙ!N12</f>
        <v>.</v>
      </c>
      <c r="V8" s="28"/>
      <c r="W8" s="28"/>
      <c r="X8" s="28"/>
      <c r="Y8" s="28"/>
      <c r="Z8" s="28"/>
      <c r="AA8" s="28"/>
      <c r="AB8" s="28"/>
      <c r="AC8" s="28"/>
      <c r="AD8" s="13"/>
    </row>
    <row r="9" spans="2:30" ht="27.95" customHeight="1">
      <c r="B9" s="30" t="str">
        <f>'組合せデータ'!B12</f>
        <v>東舞子SC</v>
      </c>
      <c r="C9" s="30" t="str">
        <f>'組合せデータ'!C12</f>
        <v>神戸</v>
      </c>
      <c r="D9" s="63" t="str">
        <f>+O6</f>
        <v>.</v>
      </c>
      <c r="E9" s="64" t="str">
        <f>IF(ISTEXT(D9),"",IF(D9&gt;=F9,IF(D9=F9,"△","○"),"●"))</f>
        <v/>
      </c>
      <c r="F9" s="65" t="str">
        <f>+M6</f>
        <v>.</v>
      </c>
      <c r="G9" s="63" t="str">
        <f>+O7</f>
        <v>.</v>
      </c>
      <c r="H9" s="64" t="str">
        <f>IF(ISTEXT(G9),"",IF(G9&gt;=I9,IF(G9=I9,"△","○"),"●"))</f>
        <v/>
      </c>
      <c r="I9" s="65" t="str">
        <f>+M7</f>
        <v>.</v>
      </c>
      <c r="J9" s="63" t="str">
        <f>+O8</f>
        <v>.</v>
      </c>
      <c r="K9" s="64" t="str">
        <f>IF(ISTEXT(J9),"",IF(J9&gt;=L9,IF(J9=L9,"△","○"),"●"))</f>
        <v/>
      </c>
      <c r="L9" s="65" t="str">
        <f>+M8</f>
        <v>.</v>
      </c>
      <c r="M9" s="63"/>
      <c r="N9" s="64" t="s">
        <v>23</v>
      </c>
      <c r="O9" s="65"/>
      <c r="P9" s="63" t="str">
        <f>ﾀｲﾑｽｹｼﾞｭｰﾙ!L8</f>
        <v>.</v>
      </c>
      <c r="Q9" s="64" t="str">
        <f>IF(ISTEXT(P9),"",IF(P9&gt;=R9,IF(P9=R9,"△","○"),"●"))</f>
        <v/>
      </c>
      <c r="R9" s="65" t="str">
        <f>ﾀｲﾑｽｹｼﾞｭｰﾙ!N8</f>
        <v>.</v>
      </c>
      <c r="S9" s="63" t="str">
        <f>ﾀｲﾑｽｹｼﾞｭｰﾙ!E14</f>
        <v>.</v>
      </c>
      <c r="T9" s="64" t="str">
        <f>IF(ISTEXT(S9),"",IF(S9&gt;=U9,IF(S9=U9,"△","○"),"●"))</f>
        <v/>
      </c>
      <c r="U9" s="65" t="str">
        <f>ﾀｲﾑｽｹｼﾞｭｰﾙ!G14</f>
        <v>.</v>
      </c>
      <c r="V9" s="28"/>
      <c r="W9" s="28"/>
      <c r="X9" s="28"/>
      <c r="Y9" s="28"/>
      <c r="Z9" s="28"/>
      <c r="AA9" s="28"/>
      <c r="AB9" s="28"/>
      <c r="AC9" s="28"/>
      <c r="AD9" s="11"/>
    </row>
    <row r="10" spans="2:30" s="12" customFormat="1" ht="27.95" customHeight="1">
      <c r="B10" s="30" t="str">
        <f>'組合せデータ'!B13</f>
        <v>西脇FC</v>
      </c>
      <c r="C10" s="30" t="str">
        <f>'組合せデータ'!C13</f>
        <v>北播磨</v>
      </c>
      <c r="D10" s="63" t="str">
        <f>+I9</f>
        <v>.</v>
      </c>
      <c r="E10" s="64" t="str">
        <f>IF(ISTEXT(D10),"",IF(D10&gt;=F10,IF(D10=F10,"△","○"),"●"))</f>
        <v/>
      </c>
      <c r="F10" s="65" t="str">
        <f>G9</f>
        <v>.</v>
      </c>
      <c r="G10" s="63" t="str">
        <f>+R7</f>
        <v>.</v>
      </c>
      <c r="H10" s="64" t="str">
        <f>IF(ISTEXT(G10),"",IF(G10&gt;=I10,IF(G10=I10,"△","○"),"●"))</f>
        <v/>
      </c>
      <c r="I10" s="65" t="str">
        <f>P7</f>
        <v>.</v>
      </c>
      <c r="J10" s="63" t="str">
        <f>R8</f>
        <v>.</v>
      </c>
      <c r="K10" s="64" t="str">
        <f>IF(ISTEXT(J10),"",IF(J10&gt;=L10,IF(J10=L10,"△","○"),"●"))</f>
        <v/>
      </c>
      <c r="L10" s="65" t="str">
        <f>P8</f>
        <v>.</v>
      </c>
      <c r="M10" s="63" t="str">
        <f>R9</f>
        <v>.</v>
      </c>
      <c r="N10" s="64" t="str">
        <f>IF(ISTEXT(M10),"",IF(M10&gt;=O10,IF(M10=O10,"△","○"),"●"))</f>
        <v/>
      </c>
      <c r="O10" s="65" t="str">
        <f>P9</f>
        <v>.</v>
      </c>
      <c r="P10" s="63"/>
      <c r="Q10" s="64" t="s">
        <v>23</v>
      </c>
      <c r="R10" s="65"/>
      <c r="S10" s="63" t="str">
        <f>ﾀｲﾑｽｹｼﾞｭｰﾙ!L9</f>
        <v>.</v>
      </c>
      <c r="T10" s="64" t="str">
        <f>IF(ISTEXT(S10),"",IF(S10&gt;=U10,IF(S10=U10,"△","○"),"●"))</f>
        <v/>
      </c>
      <c r="U10" s="65" t="str">
        <f>ﾀｲﾑｽｹｼﾞｭｰﾙ!N9</f>
        <v>.</v>
      </c>
      <c r="V10" s="28"/>
      <c r="W10" s="28"/>
      <c r="X10" s="28"/>
      <c r="Y10" s="28"/>
      <c r="Z10" s="28"/>
      <c r="AA10" s="28"/>
      <c r="AB10" s="28"/>
      <c r="AC10" s="28"/>
      <c r="AD10" s="13"/>
    </row>
    <row r="11" spans="2:30" ht="27.95" customHeight="1">
      <c r="B11" s="30" t="str">
        <f>'組合せデータ'!B14</f>
        <v>旭ＦCジュニア</v>
      </c>
      <c r="C11" s="30" t="str">
        <f>'組合せデータ'!C14</f>
        <v>北播磨</v>
      </c>
      <c r="D11" s="63" t="str">
        <f>+I10</f>
        <v>.</v>
      </c>
      <c r="E11" s="64" t="str">
        <f>IF(ISTEXT(D11),"",IF(D11&gt;=F11,IF(D11=F11,"△","○"),"●"))</f>
        <v/>
      </c>
      <c r="F11" s="65" t="str">
        <f>G10</f>
        <v>.</v>
      </c>
      <c r="G11" s="63" t="str">
        <f>U7</f>
        <v>.</v>
      </c>
      <c r="H11" s="64" t="str">
        <f>IF(ISTEXT(G11),"",IF(G11&gt;=I11,IF(G11=I11,"△","○"),"●"))</f>
        <v/>
      </c>
      <c r="I11" s="65" t="str">
        <f>S7</f>
        <v>.</v>
      </c>
      <c r="J11" s="63" t="str">
        <f>U8</f>
        <v>.</v>
      </c>
      <c r="K11" s="64" t="str">
        <f>IF(ISTEXT(J11),"",IF(J11&gt;=L11,IF(J11=L11,"△","○"),"●"))</f>
        <v/>
      </c>
      <c r="L11" s="65" t="str">
        <f>S8</f>
        <v>.</v>
      </c>
      <c r="M11" s="63" t="str">
        <f>U9</f>
        <v>.</v>
      </c>
      <c r="N11" s="64" t="str">
        <f>IF(ISTEXT(M11),"",IF(M11&gt;=O11,IF(M11=O11,"△","○"),"●"))</f>
        <v/>
      </c>
      <c r="O11" s="65" t="str">
        <f>S9</f>
        <v>.</v>
      </c>
      <c r="P11" s="63" t="str">
        <f>U10</f>
        <v>.</v>
      </c>
      <c r="Q11" s="64" t="str">
        <f>IF(ISTEXT(P11),"",IF(P11&gt;=R11,IF(P11=R11,"△","○"),"●"))</f>
        <v/>
      </c>
      <c r="R11" s="65" t="str">
        <f>S10</f>
        <v>.</v>
      </c>
      <c r="S11" s="63"/>
      <c r="T11" s="64" t="s">
        <v>23</v>
      </c>
      <c r="U11" s="65"/>
      <c r="V11" s="28"/>
      <c r="W11" s="28"/>
      <c r="X11" s="28"/>
      <c r="Y11" s="28"/>
      <c r="Z11" s="28"/>
      <c r="AA11" s="28"/>
      <c r="AB11" s="28"/>
      <c r="AC11" s="28"/>
      <c r="AD11" s="11"/>
    </row>
    <row r="12" spans="2:30" ht="27.95" customHeight="1">
      <c r="B12" s="11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4"/>
      <c r="Z12" s="114"/>
      <c r="AA12" s="114"/>
      <c r="AB12" s="114"/>
      <c r="AC12" s="114"/>
      <c r="AD12" s="11"/>
    </row>
    <row r="13" s="3" customFormat="1" ht="13.5"/>
  </sheetData>
  <mergeCells count="8">
    <mergeCell ref="B2:L2"/>
    <mergeCell ref="B3:C3"/>
    <mergeCell ref="P5:R5"/>
    <mergeCell ref="S5:U5"/>
    <mergeCell ref="M5:O5"/>
    <mergeCell ref="D5:F5"/>
    <mergeCell ref="G5:I5"/>
    <mergeCell ref="J5:L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U15"/>
  <sheetViews>
    <sheetView workbookViewId="0" topLeftCell="A4">
      <selection activeCell="M3" sqref="M3"/>
    </sheetView>
  </sheetViews>
  <sheetFormatPr defaultColWidth="9.00390625" defaultRowHeight="13.5"/>
  <cols>
    <col min="1" max="1" width="1.4921875" style="2" customWidth="1"/>
    <col min="2" max="2" width="18.625" style="2" customWidth="1"/>
    <col min="3" max="3" width="7.625" style="2" customWidth="1"/>
    <col min="4" max="12" width="6.625" style="2" customWidth="1"/>
    <col min="13" max="20" width="5.625" style="2" customWidth="1"/>
    <col min="21" max="21" width="4.00390625" style="2" customWidth="1"/>
    <col min="22" max="16384" width="9.00390625" style="2" customWidth="1"/>
  </cols>
  <sheetData>
    <row r="2" spans="2:21" ht="30" customHeight="1">
      <c r="B2" s="179" t="str">
        <f>'組合せデータ'!C1</f>
        <v>旭スプリングCUP</v>
      </c>
      <c r="C2" s="180"/>
      <c r="D2" s="180"/>
      <c r="E2" s="180"/>
      <c r="F2" s="180"/>
      <c r="G2" s="180"/>
      <c r="H2" s="180"/>
      <c r="I2" s="180"/>
      <c r="J2" s="180"/>
      <c r="K2" s="180"/>
      <c r="L2" s="44"/>
      <c r="M2" s="70" t="s">
        <v>99</v>
      </c>
      <c r="N2" s="8"/>
      <c r="O2" s="8"/>
      <c r="P2" s="8"/>
      <c r="Q2" s="8"/>
      <c r="R2" s="8"/>
      <c r="S2" s="8"/>
      <c r="T2" s="8"/>
      <c r="U2" s="9"/>
    </row>
    <row r="3" spans="2:21" ht="24">
      <c r="B3" s="186">
        <f>'組合せデータ'!D2</f>
        <v>44686</v>
      </c>
      <c r="C3" s="187"/>
      <c r="D3" s="115">
        <f>WEEKDAY(B3,1)</f>
        <v>5</v>
      </c>
      <c r="E3" s="71"/>
      <c r="F3" s="71"/>
      <c r="G3" s="7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2:21" ht="13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27.95" customHeight="1">
      <c r="B5" s="43" t="s">
        <v>22</v>
      </c>
      <c r="C5" s="31" t="s">
        <v>0</v>
      </c>
      <c r="D5" s="183">
        <f>B6</f>
        <v>0</v>
      </c>
      <c r="E5" s="184"/>
      <c r="F5" s="185"/>
      <c r="G5" s="183">
        <f>B7</f>
        <v>0</v>
      </c>
      <c r="H5" s="184"/>
      <c r="I5" s="185"/>
      <c r="J5" s="183">
        <f>B8</f>
        <v>0</v>
      </c>
      <c r="K5" s="184"/>
      <c r="L5" s="185"/>
      <c r="M5" s="30" t="s">
        <v>6</v>
      </c>
      <c r="N5" s="30" t="s">
        <v>7</v>
      </c>
      <c r="O5" s="62" t="s">
        <v>8</v>
      </c>
      <c r="P5" s="27" t="s">
        <v>4</v>
      </c>
      <c r="Q5" s="59" t="s">
        <v>1</v>
      </c>
      <c r="R5" s="59" t="s">
        <v>2</v>
      </c>
      <c r="S5" s="26" t="s">
        <v>3</v>
      </c>
      <c r="T5" s="59" t="s">
        <v>5</v>
      </c>
      <c r="U5" s="10"/>
    </row>
    <row r="6" spans="2:21" ht="27.95" customHeight="1">
      <c r="B6" s="66">
        <f>'組合せデータ'!B41</f>
        <v>0</v>
      </c>
      <c r="C6" s="30"/>
      <c r="D6" s="63"/>
      <c r="E6" s="64" t="s">
        <v>23</v>
      </c>
      <c r="F6" s="65"/>
      <c r="G6" s="63" t="str">
        <f>ﾀｲﾑｽｹｼﾞｭｰﾙ!E25</f>
        <v>.</v>
      </c>
      <c r="H6" s="64" t="str">
        <f>IF(ISTEXT(G6),"",IF(G6&gt;=I6,IF(G6=I6,"△","○"),"●"))</f>
        <v/>
      </c>
      <c r="I6" s="65" t="str">
        <f>ﾀｲﾑｽｹｼﾞｭｰﾙ!G25</f>
        <v>.</v>
      </c>
      <c r="J6" s="63" t="str">
        <f>ﾀｲﾑｽｹｼﾞｭｰﾙ!E27</f>
        <v>.</v>
      </c>
      <c r="K6" s="64" t="str">
        <f>IF(ISTEXT(J6),"",IF(J6&gt;=L6,IF(J6=L6,"△","○"),"●"))</f>
        <v/>
      </c>
      <c r="L6" s="65" t="str">
        <f>ﾀｲﾑｽｹｼﾞｭｰﾙ!G27</f>
        <v>.</v>
      </c>
      <c r="M6" s="28"/>
      <c r="N6" s="28"/>
      <c r="O6" s="28"/>
      <c r="P6" s="28"/>
      <c r="Q6" s="28"/>
      <c r="R6" s="28"/>
      <c r="S6" s="28"/>
      <c r="T6" s="28"/>
      <c r="U6" s="11"/>
    </row>
    <row r="7" spans="2:21" ht="27.95" customHeight="1">
      <c r="B7" s="66">
        <f>'組合せデータ'!B42</f>
        <v>0</v>
      </c>
      <c r="C7" s="30"/>
      <c r="D7" s="63" t="str">
        <f>+I6</f>
        <v>.</v>
      </c>
      <c r="E7" s="64" t="str">
        <f>IF(ISTEXT(D7),"",IF(D7&gt;=F7,IF(D7=F7,"△","○"),"●"))</f>
        <v/>
      </c>
      <c r="F7" s="65" t="str">
        <f>G6</f>
        <v>.</v>
      </c>
      <c r="G7" s="63"/>
      <c r="H7" s="64" t="s">
        <v>23</v>
      </c>
      <c r="I7" s="65"/>
      <c r="J7" s="63" t="str">
        <f>ﾀｲﾑｽｹｼﾞｭｰﾙ!E26</f>
        <v>.</v>
      </c>
      <c r="K7" s="64" t="str">
        <f>IF(ISTEXT(J7),"",IF(J7&gt;=L7,IF(J7=L7,"△","○"),"●"))</f>
        <v/>
      </c>
      <c r="L7" s="65" t="str">
        <f>ﾀｲﾑｽｹｼﾞｭｰﾙ!G26</f>
        <v>.</v>
      </c>
      <c r="M7" s="28"/>
      <c r="N7" s="28"/>
      <c r="O7" s="28"/>
      <c r="P7" s="28"/>
      <c r="Q7" s="28"/>
      <c r="R7" s="28"/>
      <c r="S7" s="28"/>
      <c r="T7" s="28"/>
      <c r="U7" s="11"/>
    </row>
    <row r="8" spans="2:21" s="12" customFormat="1" ht="27.95" customHeight="1">
      <c r="B8" s="66">
        <f>'組合せデータ'!B43</f>
        <v>0</v>
      </c>
      <c r="C8" s="30"/>
      <c r="D8" s="63" t="str">
        <f>+L6</f>
        <v>.</v>
      </c>
      <c r="E8" s="64" t="str">
        <f>IF(ISTEXT(D8),"",IF(D8&gt;=F8,IF(D8=F8,"△","○"),"●"))</f>
        <v/>
      </c>
      <c r="F8" s="65" t="str">
        <f>+J6</f>
        <v>.</v>
      </c>
      <c r="G8" s="63" t="str">
        <f>+L7</f>
        <v>.</v>
      </c>
      <c r="H8" s="64" t="str">
        <f>IF(ISTEXT(G8),"",IF(G8&gt;=I8,IF(G8=I8,"△","○"),"●"))</f>
        <v/>
      </c>
      <c r="I8" s="65" t="str">
        <f>+J7</f>
        <v>.</v>
      </c>
      <c r="J8" s="63"/>
      <c r="K8" s="64" t="s">
        <v>23</v>
      </c>
      <c r="L8" s="65"/>
      <c r="M8" s="28"/>
      <c r="N8" s="28"/>
      <c r="O8" s="28"/>
      <c r="P8" s="28"/>
      <c r="Q8" s="28"/>
      <c r="R8" s="28"/>
      <c r="S8" s="28"/>
      <c r="T8" s="28"/>
      <c r="U8" s="13"/>
    </row>
    <row r="9" spans="2:21" ht="27.95" customHeight="1">
      <c r="B9" s="29"/>
      <c r="C9" s="60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1"/>
      <c r="Q9" s="61"/>
      <c r="R9" s="61"/>
      <c r="S9" s="61"/>
      <c r="T9" s="61"/>
      <c r="U9" s="11"/>
    </row>
    <row r="10" spans="2:21" ht="27.95" customHeight="1">
      <c r="B10" s="43" t="s">
        <v>87</v>
      </c>
      <c r="C10" s="31" t="s">
        <v>0</v>
      </c>
      <c r="D10" s="183">
        <f>B11</f>
        <v>0</v>
      </c>
      <c r="E10" s="184"/>
      <c r="F10" s="185"/>
      <c r="G10" s="183">
        <f>B12</f>
        <v>0</v>
      </c>
      <c r="H10" s="184"/>
      <c r="I10" s="185"/>
      <c r="J10" s="183">
        <f>B13</f>
        <v>0</v>
      </c>
      <c r="K10" s="184"/>
      <c r="L10" s="185"/>
      <c r="M10" s="30" t="s">
        <v>6</v>
      </c>
      <c r="N10" s="30" t="s">
        <v>7</v>
      </c>
      <c r="O10" s="62" t="s">
        <v>8</v>
      </c>
      <c r="P10" s="27" t="s">
        <v>4</v>
      </c>
      <c r="Q10" s="59" t="s">
        <v>1</v>
      </c>
      <c r="R10" s="59" t="s">
        <v>2</v>
      </c>
      <c r="S10" s="26" t="s">
        <v>3</v>
      </c>
      <c r="T10" s="59" t="s">
        <v>5</v>
      </c>
      <c r="U10" s="10"/>
    </row>
    <row r="11" spans="2:21" s="12" customFormat="1" ht="27.95" customHeight="1">
      <c r="B11" s="66">
        <f>'組合せデータ'!B44</f>
        <v>0</v>
      </c>
      <c r="C11" s="30"/>
      <c r="D11" s="63"/>
      <c r="E11" s="64" t="s">
        <v>23</v>
      </c>
      <c r="F11" s="65"/>
      <c r="G11" s="63" t="str">
        <f>ﾀｲﾑｽｹｼﾞｭｰﾙ!L25</f>
        <v>.</v>
      </c>
      <c r="H11" s="64" t="str">
        <f>IF(ISTEXT(G11),"",IF(G11&gt;=I11,IF(G11=I11,"△","○"),"●"))</f>
        <v/>
      </c>
      <c r="I11" s="65" t="str">
        <f>ﾀｲﾑｽｹｼﾞｭｰﾙ!N25</f>
        <v>.</v>
      </c>
      <c r="J11" s="63" t="str">
        <f>ﾀｲﾑｽｹｼﾞｭｰﾙ!L27</f>
        <v>.</v>
      </c>
      <c r="K11" s="64" t="str">
        <f>IF(ISTEXT(J11),"",IF(J11&gt;=L11,IF(J11=L11,"△","○"),"●"))</f>
        <v/>
      </c>
      <c r="L11" s="65" t="str">
        <f>ﾀｲﾑｽｹｼﾞｭｰﾙ!N27</f>
        <v>.</v>
      </c>
      <c r="M11" s="28"/>
      <c r="N11" s="28"/>
      <c r="O11" s="28"/>
      <c r="P11" s="28"/>
      <c r="Q11" s="28"/>
      <c r="R11" s="28"/>
      <c r="S11" s="28"/>
      <c r="T11" s="28"/>
      <c r="U11" s="13"/>
    </row>
    <row r="12" spans="2:21" ht="27.95" customHeight="1">
      <c r="B12" s="66">
        <f>'組合せデータ'!B45</f>
        <v>0</v>
      </c>
      <c r="C12" s="30"/>
      <c r="D12" s="63" t="str">
        <f>+I11</f>
        <v>.</v>
      </c>
      <c r="E12" s="64" t="str">
        <f>IF(ISTEXT(D12),"",IF(D12&gt;=F12,IF(D12=F12,"△","○"),"●"))</f>
        <v/>
      </c>
      <c r="F12" s="65" t="str">
        <f>G11</f>
        <v>.</v>
      </c>
      <c r="G12" s="63"/>
      <c r="H12" s="64" t="s">
        <v>23</v>
      </c>
      <c r="I12" s="65"/>
      <c r="J12" s="63" t="str">
        <f>ﾀｲﾑｽｹｼﾞｭｰﾙ!L26</f>
        <v>.</v>
      </c>
      <c r="K12" s="64" t="str">
        <f>IF(ISTEXT(J12),"",IF(J12&gt;=L12,IF(J12=L12,"△","○"),"●"))</f>
        <v/>
      </c>
      <c r="L12" s="65" t="str">
        <f>ﾀｲﾑｽｹｼﾞｭｰﾙ!N26</f>
        <v>.</v>
      </c>
      <c r="M12" s="28"/>
      <c r="N12" s="28"/>
      <c r="O12" s="28"/>
      <c r="P12" s="28"/>
      <c r="Q12" s="28"/>
      <c r="R12" s="28"/>
      <c r="S12" s="28"/>
      <c r="T12" s="28"/>
      <c r="U12" s="11"/>
    </row>
    <row r="13" spans="2:21" ht="27.95" customHeight="1">
      <c r="B13" s="66">
        <f>'組合せデータ'!B46</f>
        <v>0</v>
      </c>
      <c r="C13" s="30"/>
      <c r="D13" s="63" t="str">
        <f>+L11</f>
        <v>.</v>
      </c>
      <c r="E13" s="64" t="str">
        <f>IF(ISTEXT(D13),"",IF(D13&gt;=F13,IF(D13=F13,"△","○"),"●"))</f>
        <v/>
      </c>
      <c r="F13" s="65" t="str">
        <f>+J11</f>
        <v>.</v>
      </c>
      <c r="G13" s="63" t="str">
        <f>+L12</f>
        <v>.</v>
      </c>
      <c r="H13" s="64" t="str">
        <f>IF(ISTEXT(G13),"",IF(G13&gt;=I13,IF(G13=I13,"△","○"),"●"))</f>
        <v/>
      </c>
      <c r="I13" s="65" t="str">
        <f>+J12</f>
        <v>.</v>
      </c>
      <c r="J13" s="63"/>
      <c r="K13" s="64" t="s">
        <v>23</v>
      </c>
      <c r="L13" s="65"/>
      <c r="M13" s="28"/>
      <c r="N13" s="28"/>
      <c r="O13" s="28"/>
      <c r="P13" s="28"/>
      <c r="Q13" s="28"/>
      <c r="R13" s="28"/>
      <c r="S13" s="28"/>
      <c r="T13" s="28"/>
      <c r="U13" s="11"/>
    </row>
    <row r="14" spans="2:21" ht="27.95" customHeight="1">
      <c r="B14" s="11"/>
      <c r="C14" s="13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  <c r="U14" s="9"/>
    </row>
    <row r="15" spans="2:21" ht="27.95" customHeight="1">
      <c r="B15" s="133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  <c r="Q15" s="136"/>
      <c r="R15" s="136"/>
      <c r="S15" s="136"/>
      <c r="T15" s="136"/>
      <c r="U15" s="11"/>
    </row>
    <row r="16" s="3" customFormat="1" ht="13.5"/>
  </sheetData>
  <mergeCells count="8">
    <mergeCell ref="G10:I10"/>
    <mergeCell ref="J10:L10"/>
    <mergeCell ref="B2:K2"/>
    <mergeCell ref="B3:C3"/>
    <mergeCell ref="D5:F5"/>
    <mergeCell ref="G5:I5"/>
    <mergeCell ref="J5:L5"/>
    <mergeCell ref="D10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85"/>
  <sheetViews>
    <sheetView workbookViewId="0" topLeftCell="A1">
      <selection activeCell="C4" sqref="C4"/>
    </sheetView>
  </sheetViews>
  <sheetFormatPr defaultColWidth="9.00390625" defaultRowHeight="13.5"/>
  <cols>
    <col min="1" max="1" width="23.625" style="0" customWidth="1"/>
    <col min="2" max="2" width="12.625" style="15" customWidth="1"/>
    <col min="3" max="7" width="12.625" style="0" customWidth="1"/>
    <col min="8" max="8" width="12.625" style="1" customWidth="1"/>
    <col min="9" max="9" width="24.875" style="1" customWidth="1"/>
    <col min="10" max="11" width="12.625" style="0" customWidth="1"/>
    <col min="12" max="13" width="8.625" style="0" customWidth="1"/>
    <col min="14" max="14" width="3.25390625" style="0" customWidth="1"/>
    <col min="15" max="15" width="8.625" style="0" customWidth="1"/>
    <col min="16" max="16" width="3.00390625" style="0" customWidth="1"/>
    <col min="17" max="18" width="8.625" style="0" customWidth="1"/>
    <col min="19" max="20" width="5.375" style="0" customWidth="1"/>
    <col min="21" max="34" width="8.625" style="0" customWidth="1"/>
  </cols>
  <sheetData>
    <row r="1" spans="2:9" ht="13.5">
      <c r="B1" t="s">
        <v>28</v>
      </c>
      <c r="C1" s="7" t="s">
        <v>85</v>
      </c>
      <c r="E1" s="68"/>
      <c r="H1"/>
      <c r="I1" s="68"/>
    </row>
    <row r="2" spans="2:9" ht="13.5">
      <c r="B2" t="s">
        <v>61</v>
      </c>
      <c r="C2" s="105">
        <v>44685</v>
      </c>
      <c r="D2" s="5">
        <v>44686</v>
      </c>
      <c r="E2" s="68"/>
      <c r="H2"/>
      <c r="I2" s="68"/>
    </row>
    <row r="3" spans="2:9" ht="13.5">
      <c r="B3" t="s">
        <v>62</v>
      </c>
      <c r="C3" s="7" t="s">
        <v>110</v>
      </c>
      <c r="E3" s="68" t="s">
        <v>98</v>
      </c>
      <c r="H3"/>
      <c r="I3" s="68"/>
    </row>
    <row r="4" spans="2:9" ht="13.5">
      <c r="B4" t="s">
        <v>63</v>
      </c>
      <c r="C4" t="s">
        <v>95</v>
      </c>
      <c r="E4" s="68"/>
      <c r="H4"/>
      <c r="I4" s="68"/>
    </row>
    <row r="5" spans="2:11" ht="13.5">
      <c r="B5" t="s">
        <v>29</v>
      </c>
      <c r="C5" s="106" t="s">
        <v>109</v>
      </c>
      <c r="E5" s="68"/>
      <c r="H5"/>
      <c r="I5" s="68"/>
      <c r="K5" s="2"/>
    </row>
    <row r="6" spans="2:11" ht="13.5">
      <c r="B6"/>
      <c r="C6" s="106" t="s">
        <v>96</v>
      </c>
      <c r="E6" s="68"/>
      <c r="H6"/>
      <c r="I6" s="68"/>
      <c r="K6" s="2"/>
    </row>
    <row r="7" spans="1:11" ht="14.1" customHeight="1">
      <c r="A7" s="24" t="s">
        <v>12</v>
      </c>
      <c r="B7" s="24" t="s">
        <v>13</v>
      </c>
      <c r="C7" s="24" t="s">
        <v>0</v>
      </c>
      <c r="K7" s="2"/>
    </row>
    <row r="8" spans="1:16" ht="14.1" customHeight="1">
      <c r="A8" s="24"/>
      <c r="B8" s="24"/>
      <c r="C8" s="25"/>
      <c r="D8" s="6"/>
      <c r="E8" s="6" t="s">
        <v>26</v>
      </c>
      <c r="F8" s="6" t="s">
        <v>66</v>
      </c>
      <c r="G8" s="6"/>
      <c r="H8" s="6"/>
      <c r="I8" s="6"/>
      <c r="J8" s="5"/>
      <c r="K8" s="118"/>
      <c r="L8" s="5"/>
      <c r="M8" s="5"/>
      <c r="N8" s="5"/>
      <c r="O8" s="5"/>
      <c r="P8" s="5"/>
    </row>
    <row r="9" spans="1:51" ht="14.1" customHeight="1">
      <c r="A9" s="2" t="s">
        <v>100</v>
      </c>
      <c r="B9" s="2" t="s">
        <v>100</v>
      </c>
      <c r="C9" s="119" t="s">
        <v>83</v>
      </c>
      <c r="D9" s="120" t="s">
        <v>24</v>
      </c>
      <c r="E9" s="2">
        <f>COUNTIF($E$28:$F$36,B9)</f>
        <v>3</v>
      </c>
      <c r="F9" s="2">
        <f aca="true" t="shared" si="0" ref="F9:F20">COUNTIF($D$28:$D$36,B9)+COUNTIF($I$28:$I$36,B9)</f>
        <v>2</v>
      </c>
      <c r="G9" s="2"/>
      <c r="H9" s="20"/>
      <c r="I9" s="2" t="s">
        <v>100</v>
      </c>
      <c r="J9" s="2" t="s">
        <v>83</v>
      </c>
      <c r="K9" s="129"/>
      <c r="L9" s="2"/>
      <c r="M9" s="17"/>
      <c r="N9" s="2"/>
      <c r="O9" s="20"/>
      <c r="P9" s="2"/>
      <c r="Q9" s="2"/>
      <c r="R9" s="2"/>
      <c r="S9" s="2"/>
      <c r="T9" s="2"/>
      <c r="U9" s="21"/>
      <c r="V9" s="22"/>
      <c r="W9" s="22"/>
      <c r="X9" s="2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4.1" customHeight="1">
      <c r="A10" s="2" t="s">
        <v>101</v>
      </c>
      <c r="B10" s="2" t="s">
        <v>101</v>
      </c>
      <c r="C10" s="119" t="s">
        <v>77</v>
      </c>
      <c r="D10" s="120" t="s">
        <v>24</v>
      </c>
      <c r="E10" s="2">
        <f aca="true" t="shared" si="1" ref="E10:E20">COUNTIF($E$28:$H$39,B10)</f>
        <v>3</v>
      </c>
      <c r="F10" s="2">
        <f t="shared" si="0"/>
        <v>1</v>
      </c>
      <c r="G10" s="2"/>
      <c r="H10" s="20"/>
      <c r="I10" s="2" t="s">
        <v>101</v>
      </c>
      <c r="J10" s="2" t="s">
        <v>77</v>
      </c>
      <c r="K10" s="130"/>
      <c r="L10" s="2"/>
      <c r="M10" s="3"/>
      <c r="N10" s="2"/>
      <c r="O10" s="20"/>
      <c r="P10" s="2"/>
      <c r="Q10" s="2"/>
      <c r="R10" s="2"/>
      <c r="S10" s="2"/>
      <c r="T10" s="2"/>
      <c r="U10" s="21"/>
      <c r="V10" s="22"/>
      <c r="W10" s="22"/>
      <c r="X10" s="2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4.1" customHeight="1">
      <c r="A11" s="2" t="s">
        <v>102</v>
      </c>
      <c r="B11" s="2" t="s">
        <v>102</v>
      </c>
      <c r="C11" s="119" t="s">
        <v>105</v>
      </c>
      <c r="D11" s="120" t="s">
        <v>24</v>
      </c>
      <c r="E11" s="2">
        <f t="shared" si="1"/>
        <v>3</v>
      </c>
      <c r="F11" s="2">
        <f t="shared" si="0"/>
        <v>2</v>
      </c>
      <c r="G11" s="2"/>
      <c r="H11" s="23"/>
      <c r="I11" s="2" t="s">
        <v>102</v>
      </c>
      <c r="J11" s="2" t="s">
        <v>77</v>
      </c>
      <c r="K11" s="130"/>
      <c r="L11" s="2"/>
      <c r="M11" s="19"/>
      <c r="N11" s="2"/>
      <c r="O11" s="20"/>
      <c r="P11" s="2"/>
      <c r="Q11" s="2"/>
      <c r="R11" s="2"/>
      <c r="S11" s="2"/>
      <c r="T11" s="2"/>
      <c r="U11" s="21"/>
      <c r="V11" s="22"/>
      <c r="W11" s="22"/>
      <c r="X11" s="2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4.1" customHeight="1">
      <c r="A12" s="2" t="s">
        <v>84</v>
      </c>
      <c r="B12" s="2" t="s">
        <v>84</v>
      </c>
      <c r="C12" s="140" t="s">
        <v>78</v>
      </c>
      <c r="D12" s="142" t="s">
        <v>25</v>
      </c>
      <c r="E12" s="2">
        <f t="shared" si="1"/>
        <v>3</v>
      </c>
      <c r="F12" s="2">
        <f t="shared" si="0"/>
        <v>1</v>
      </c>
      <c r="G12" s="2"/>
      <c r="H12" s="23"/>
      <c r="I12" s="2" t="s">
        <v>84</v>
      </c>
      <c r="J12" s="2" t="s">
        <v>78</v>
      </c>
      <c r="K12" s="130"/>
      <c r="L12" s="2"/>
      <c r="M12" s="19"/>
      <c r="N12" s="2"/>
      <c r="O12" s="20"/>
      <c r="P12" s="2"/>
      <c r="Q12" s="2"/>
      <c r="R12" s="2"/>
      <c r="S12" s="2"/>
      <c r="T12" s="2"/>
      <c r="U12" s="21"/>
      <c r="V12" s="22"/>
      <c r="W12" s="22"/>
      <c r="X12" s="2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4.1" customHeight="1">
      <c r="A13" s="2" t="s">
        <v>103</v>
      </c>
      <c r="B13" s="2" t="s">
        <v>103</v>
      </c>
      <c r="C13" s="140" t="s">
        <v>105</v>
      </c>
      <c r="D13" s="141" t="s">
        <v>25</v>
      </c>
      <c r="E13" s="2">
        <f t="shared" si="1"/>
        <v>3</v>
      </c>
      <c r="F13" s="2">
        <f t="shared" si="0"/>
        <v>2</v>
      </c>
      <c r="G13" s="2"/>
      <c r="H13" s="20"/>
      <c r="I13" s="2" t="s">
        <v>103</v>
      </c>
      <c r="J13" s="2" t="s">
        <v>77</v>
      </c>
      <c r="K13" s="130"/>
      <c r="O13" s="2"/>
      <c r="P13" s="2"/>
      <c r="Q13" s="2"/>
      <c r="R13" s="2"/>
      <c r="S13" s="2"/>
      <c r="T13" s="2"/>
      <c r="U13" s="21"/>
      <c r="V13" s="22"/>
      <c r="W13" s="2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4.1" customHeight="1">
      <c r="A14" s="2" t="s">
        <v>104</v>
      </c>
      <c r="B14" s="2" t="s">
        <v>104</v>
      </c>
      <c r="C14" s="140" t="s">
        <v>105</v>
      </c>
      <c r="D14" s="141" t="s">
        <v>25</v>
      </c>
      <c r="E14" s="2">
        <f t="shared" si="1"/>
        <v>3</v>
      </c>
      <c r="F14" s="2">
        <f t="shared" si="0"/>
        <v>1</v>
      </c>
      <c r="G14" s="2"/>
      <c r="H14" s="20"/>
      <c r="I14" s="2" t="s">
        <v>104</v>
      </c>
      <c r="J14" s="2" t="s">
        <v>77</v>
      </c>
      <c r="K14" s="130"/>
      <c r="L14" s="2"/>
      <c r="M14" s="17"/>
      <c r="N14" s="2"/>
      <c r="O14" s="2"/>
      <c r="P14" s="2"/>
      <c r="Q14" s="2"/>
      <c r="R14" s="2"/>
      <c r="S14" s="2"/>
      <c r="T14" s="2"/>
      <c r="U14" s="21"/>
      <c r="V14" s="22"/>
      <c r="W14" s="22"/>
      <c r="X14" s="2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4.1" customHeight="1">
      <c r="A15" s="2"/>
      <c r="B15" s="2"/>
      <c r="C15" s="22"/>
      <c r="D15" s="2"/>
      <c r="E15" s="2">
        <f t="shared" si="1"/>
        <v>18</v>
      </c>
      <c r="F15" s="2">
        <f t="shared" si="0"/>
        <v>9</v>
      </c>
      <c r="G15" s="2"/>
      <c r="H15" s="20"/>
      <c r="I15" s="2"/>
      <c r="J15" s="2"/>
      <c r="K15" s="130"/>
      <c r="O15" s="20"/>
      <c r="P15" s="2"/>
      <c r="Q15" s="2"/>
      <c r="R15" s="2"/>
      <c r="S15" s="2"/>
      <c r="T15" s="2"/>
      <c r="U15" s="21"/>
      <c r="V15" s="22"/>
      <c r="W15" s="22"/>
      <c r="X15" s="2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4.1" customHeight="1">
      <c r="A16" s="2"/>
      <c r="B16" s="2"/>
      <c r="C16" s="22"/>
      <c r="D16" s="2"/>
      <c r="E16" s="2">
        <f t="shared" si="1"/>
        <v>18</v>
      </c>
      <c r="F16" s="2">
        <f t="shared" si="0"/>
        <v>9</v>
      </c>
      <c r="G16" s="2"/>
      <c r="H16" s="23"/>
      <c r="I16" s="2"/>
      <c r="J16" s="2"/>
      <c r="K16" s="130"/>
      <c r="L16" s="2"/>
      <c r="M16" s="19"/>
      <c r="N16" s="2"/>
      <c r="O16" s="20"/>
      <c r="P16" s="2"/>
      <c r="Q16" s="2"/>
      <c r="R16" s="2"/>
      <c r="S16" s="2"/>
      <c r="T16" s="2"/>
      <c r="U16" s="21"/>
      <c r="V16" s="22"/>
      <c r="W16" s="22"/>
      <c r="X16" s="2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4.1" customHeight="1">
      <c r="A17" s="2"/>
      <c r="B17" s="2"/>
      <c r="C17" s="22"/>
      <c r="D17" s="2"/>
      <c r="E17" s="2">
        <f t="shared" si="1"/>
        <v>18</v>
      </c>
      <c r="F17" s="2">
        <f t="shared" si="0"/>
        <v>9</v>
      </c>
      <c r="G17" s="2"/>
      <c r="H17" s="20"/>
      <c r="I17" s="2"/>
      <c r="J17" s="2"/>
      <c r="K17" s="130"/>
      <c r="L17" s="2"/>
      <c r="M17" s="19"/>
      <c r="N17" s="2"/>
      <c r="O17" s="2"/>
      <c r="P17" s="2"/>
      <c r="Q17" s="2"/>
      <c r="R17" s="2"/>
      <c r="S17" s="2"/>
      <c r="T17" s="2"/>
      <c r="U17" s="21"/>
      <c r="V17" s="22"/>
      <c r="W17" s="22"/>
      <c r="X17" s="2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4.1" customHeight="1">
      <c r="A18" s="2"/>
      <c r="B18" s="2"/>
      <c r="C18" s="22"/>
      <c r="D18" s="2"/>
      <c r="E18" s="2">
        <f t="shared" si="1"/>
        <v>18</v>
      </c>
      <c r="F18" s="2">
        <f t="shared" si="0"/>
        <v>9</v>
      </c>
      <c r="G18" s="2"/>
      <c r="H18" s="20"/>
      <c r="I18" s="2"/>
      <c r="J18" s="2"/>
      <c r="K18" s="130"/>
      <c r="O18" s="2"/>
      <c r="P18" s="2"/>
      <c r="Q18" s="2"/>
      <c r="R18" s="2"/>
      <c r="S18" s="2"/>
      <c r="T18" s="2"/>
      <c r="U18" s="21"/>
      <c r="V18" s="22"/>
      <c r="W18" s="22"/>
      <c r="X18" s="2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4.1" customHeight="1">
      <c r="A19" s="2"/>
      <c r="B19" s="2"/>
      <c r="C19" s="22"/>
      <c r="D19" s="2"/>
      <c r="E19" s="2">
        <f t="shared" si="1"/>
        <v>18</v>
      </c>
      <c r="F19" s="2">
        <f t="shared" si="0"/>
        <v>9</v>
      </c>
      <c r="G19" s="2"/>
      <c r="H19" s="20"/>
      <c r="I19" s="2"/>
      <c r="J19" s="2"/>
      <c r="K19" s="130"/>
      <c r="L19" s="2"/>
      <c r="M19" s="4"/>
      <c r="N19" s="2"/>
      <c r="O19" s="20"/>
      <c r="P19" s="2"/>
      <c r="Q19" s="2"/>
      <c r="R19" s="2"/>
      <c r="S19" s="2"/>
      <c r="T19" s="2"/>
      <c r="U19" s="21"/>
      <c r="V19" s="22"/>
      <c r="W19" s="22"/>
      <c r="X19" s="2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4.1" customHeight="1">
      <c r="A20" s="2"/>
      <c r="B20" s="2"/>
      <c r="C20" s="22"/>
      <c r="D20" s="2"/>
      <c r="E20" s="2">
        <f t="shared" si="1"/>
        <v>18</v>
      </c>
      <c r="F20" s="2">
        <f t="shared" si="0"/>
        <v>9</v>
      </c>
      <c r="G20" s="2"/>
      <c r="H20" s="20"/>
      <c r="I20" s="2"/>
      <c r="J20" s="2"/>
      <c r="K20" s="130"/>
      <c r="O20" s="20"/>
      <c r="P20" s="2"/>
      <c r="Q20" s="2"/>
      <c r="R20" s="2"/>
      <c r="S20" s="2"/>
      <c r="T20" s="2"/>
      <c r="U20" s="21"/>
      <c r="V20" s="22"/>
      <c r="W20" s="22"/>
      <c r="X20" s="2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3:24" s="2" customFormat="1" ht="14.1" customHeight="1">
      <c r="C21" s="22"/>
      <c r="H21" s="20"/>
      <c r="K21" s="131"/>
      <c r="M21" s="4"/>
      <c r="U21" s="21"/>
      <c r="V21" s="22"/>
      <c r="W21" s="22"/>
      <c r="X21" s="22"/>
    </row>
    <row r="22" spans="1:24" s="2" customFormat="1" ht="14.1" customHeight="1">
      <c r="A22" s="116"/>
      <c r="B22" s="22"/>
      <c r="C22" s="22"/>
      <c r="H22" s="20"/>
      <c r="K22" s="131"/>
      <c r="U22" s="22"/>
      <c r="V22" s="22"/>
      <c r="W22" s="22"/>
      <c r="X22" s="22"/>
    </row>
    <row r="23" spans="1:24" s="2" customFormat="1" ht="14.1" customHeight="1">
      <c r="A23" s="116"/>
      <c r="B23" s="22"/>
      <c r="C23" s="22"/>
      <c r="H23" s="20"/>
      <c r="M23" s="17"/>
      <c r="U23" s="22"/>
      <c r="V23" s="22"/>
      <c r="W23" s="22"/>
      <c r="X23" s="22"/>
    </row>
    <row r="24" spans="1:24" s="2" customFormat="1" ht="14.1" customHeight="1">
      <c r="A24" s="117"/>
      <c r="B24" s="22"/>
      <c r="C24" s="22"/>
      <c r="H24" s="20"/>
      <c r="O24" s="20"/>
      <c r="U24" s="22"/>
      <c r="V24" s="22"/>
      <c r="W24" s="22"/>
      <c r="X24" s="22"/>
    </row>
    <row r="25" spans="4:51" ht="14.1" customHeight="1">
      <c r="D25" s="2"/>
      <c r="E25" s="2"/>
      <c r="F25" s="2"/>
      <c r="G25" s="2"/>
      <c r="H25" s="23"/>
      <c r="I25" s="23"/>
      <c r="J25" s="2"/>
      <c r="K25" s="2"/>
      <c r="L25" s="2"/>
      <c r="M25" s="2"/>
      <c r="N25" s="2"/>
      <c r="O25" s="2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4:51" ht="14.1" customHeight="1">
      <c r="D26" s="2"/>
      <c r="E26" s="2"/>
      <c r="F26" s="2"/>
      <c r="G26" s="2"/>
      <c r="H26" s="23"/>
      <c r="I26" s="2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5:7" ht="14.1" customHeight="1">
      <c r="E27" t="s">
        <v>19</v>
      </c>
      <c r="G27" t="s">
        <v>20</v>
      </c>
    </row>
    <row r="28" spans="4:9" ht="14.1" customHeight="1">
      <c r="D28" s="2">
        <f>B17</f>
        <v>0</v>
      </c>
      <c r="E28" s="121" t="str">
        <f>B9</f>
        <v>エスペランサ</v>
      </c>
      <c r="F28" s="121" t="str">
        <f>B10</f>
        <v>加西FC</v>
      </c>
      <c r="G28" s="121" t="str">
        <f>B11</f>
        <v>小野TC</v>
      </c>
      <c r="H28" s="121" t="str">
        <f>B12</f>
        <v>東舞子SC</v>
      </c>
      <c r="I28" s="7">
        <f>B19</f>
        <v>0</v>
      </c>
    </row>
    <row r="29" spans="4:9" ht="14.1" customHeight="1">
      <c r="D29" s="2" t="str">
        <f>B9</f>
        <v>エスペランサ</v>
      </c>
      <c r="E29" s="124" t="str">
        <f>B13</f>
        <v>西脇FC</v>
      </c>
      <c r="F29" s="124" t="str">
        <f>B14</f>
        <v>旭ＦCジュニア</v>
      </c>
      <c r="G29" s="124">
        <f>B15</f>
        <v>0</v>
      </c>
      <c r="H29" s="124">
        <f>B16</f>
        <v>0</v>
      </c>
      <c r="I29" s="7" t="str">
        <f>B11</f>
        <v>小野TC</v>
      </c>
    </row>
    <row r="30" spans="4:9" ht="14.1" customHeight="1">
      <c r="D30" s="2" t="str">
        <f>B13</f>
        <v>西脇FC</v>
      </c>
      <c r="E30" s="122">
        <f>B17</f>
        <v>0</v>
      </c>
      <c r="F30" s="122">
        <f>B18</f>
        <v>0</v>
      </c>
      <c r="G30" s="122">
        <f>B19</f>
        <v>0</v>
      </c>
      <c r="H30" s="122">
        <f>B20</f>
        <v>0</v>
      </c>
      <c r="I30" s="7">
        <f>B15</f>
        <v>0</v>
      </c>
    </row>
    <row r="31" spans="4:9" ht="14.1" customHeight="1">
      <c r="D31" s="2">
        <f>B18</f>
        <v>0</v>
      </c>
      <c r="E31" s="121" t="str">
        <f>B9</f>
        <v>エスペランサ</v>
      </c>
      <c r="F31" s="121" t="str">
        <f>B11</f>
        <v>小野TC</v>
      </c>
      <c r="G31" s="121" t="str">
        <f>B10</f>
        <v>加西FC</v>
      </c>
      <c r="H31" s="121" t="str">
        <f>B12</f>
        <v>東舞子SC</v>
      </c>
      <c r="I31" s="7">
        <f>B20</f>
        <v>0</v>
      </c>
    </row>
    <row r="32" spans="4:9" ht="14.1" customHeight="1">
      <c r="D32" s="2" t="str">
        <f>B10</f>
        <v>加西FC</v>
      </c>
      <c r="E32" s="124" t="str">
        <f>B13</f>
        <v>西脇FC</v>
      </c>
      <c r="F32" s="124">
        <f>B15</f>
        <v>0</v>
      </c>
      <c r="G32" s="124" t="str">
        <f>B14</f>
        <v>旭ＦCジュニア</v>
      </c>
      <c r="H32" s="124">
        <f>B16</f>
        <v>0</v>
      </c>
      <c r="I32" s="7" t="str">
        <f>B12</f>
        <v>東舞子SC</v>
      </c>
    </row>
    <row r="33" spans="4:9" ht="14.1" customHeight="1">
      <c r="D33" s="2" t="str">
        <f>B14</f>
        <v>旭ＦCジュニア</v>
      </c>
      <c r="E33" s="122">
        <f>B17</f>
        <v>0</v>
      </c>
      <c r="F33" s="122">
        <f>B19</f>
        <v>0</v>
      </c>
      <c r="G33" s="122">
        <f>B18</f>
        <v>0</v>
      </c>
      <c r="H33" s="122">
        <f>B20</f>
        <v>0</v>
      </c>
      <c r="I33" s="7">
        <f>B16</f>
        <v>0</v>
      </c>
    </row>
    <row r="34" spans="4:9" ht="14.1" customHeight="1">
      <c r="D34" s="2">
        <f>B17</f>
        <v>0</v>
      </c>
      <c r="E34" s="121" t="str">
        <f>B9</f>
        <v>エスペランサ</v>
      </c>
      <c r="F34" s="121" t="str">
        <f>B12</f>
        <v>東舞子SC</v>
      </c>
      <c r="G34" s="121" t="str">
        <f>B10</f>
        <v>加西FC</v>
      </c>
      <c r="H34" s="121" t="str">
        <f>B11</f>
        <v>小野TC</v>
      </c>
      <c r="I34" s="7">
        <f>B19</f>
        <v>0</v>
      </c>
    </row>
    <row r="35" spans="4:9" ht="14.1" customHeight="1">
      <c r="D35" s="2" t="str">
        <f>B9</f>
        <v>エスペランサ</v>
      </c>
      <c r="E35" s="124" t="str">
        <f>B13</f>
        <v>西脇FC</v>
      </c>
      <c r="F35" s="124">
        <f>B16</f>
        <v>0</v>
      </c>
      <c r="G35" s="124" t="str">
        <f>B14</f>
        <v>旭ＦCジュニア</v>
      </c>
      <c r="H35" s="124">
        <f>B15</f>
        <v>0</v>
      </c>
      <c r="I35" s="7" t="str">
        <f>B11</f>
        <v>小野TC</v>
      </c>
    </row>
    <row r="36" spans="4:9" ht="14.1" customHeight="1">
      <c r="D36" s="2" t="str">
        <f>B13</f>
        <v>西脇FC</v>
      </c>
      <c r="E36" s="122">
        <f>B17</f>
        <v>0</v>
      </c>
      <c r="F36" s="122">
        <f>B20</f>
        <v>0</v>
      </c>
      <c r="G36" s="122">
        <f>B18</f>
        <v>0</v>
      </c>
      <c r="H36" s="122">
        <f>B19</f>
        <v>0</v>
      </c>
      <c r="I36" s="7">
        <f>B15</f>
        <v>0</v>
      </c>
    </row>
    <row r="37" spans="4:8" ht="14.1" customHeight="1">
      <c r="D37" s="2"/>
      <c r="E37" s="7"/>
      <c r="F37" s="7"/>
      <c r="G37" s="7"/>
      <c r="H37" s="7"/>
    </row>
    <row r="38" spans="2:9" ht="14.1" customHeight="1">
      <c r="B38" t="s">
        <v>71</v>
      </c>
      <c r="D38" s="2"/>
      <c r="E38" s="123"/>
      <c r="F38" s="123"/>
      <c r="G38" s="123"/>
      <c r="H38" s="123"/>
      <c r="I38" s="23"/>
    </row>
    <row r="39" spans="2:9" ht="14.1" customHeight="1">
      <c r="B39" t="s">
        <v>72</v>
      </c>
      <c r="D39" s="2"/>
      <c r="E39" s="123"/>
      <c r="F39" s="123"/>
      <c r="G39" s="123"/>
      <c r="H39" s="123"/>
      <c r="I39" s="23"/>
    </row>
    <row r="40" spans="2:9" ht="14.1" customHeight="1">
      <c r="B40" t="s">
        <v>73</v>
      </c>
      <c r="D40" s="128"/>
      <c r="E40" s="2"/>
      <c r="F40" s="2"/>
      <c r="G40" s="2"/>
      <c r="H40" s="23"/>
      <c r="I40" s="123"/>
    </row>
    <row r="41" spans="1:9" ht="14.1" customHeight="1">
      <c r="A41" s="56" t="s">
        <v>89</v>
      </c>
      <c r="B41" s="56"/>
      <c r="D41" s="128">
        <f>B44</f>
        <v>0</v>
      </c>
      <c r="E41" s="55">
        <f>B49</f>
        <v>0</v>
      </c>
      <c r="F41" s="55">
        <f>B50</f>
        <v>0</v>
      </c>
      <c r="G41" s="55">
        <f>B51</f>
        <v>0</v>
      </c>
      <c r="H41" s="58">
        <f>B52</f>
        <v>0</v>
      </c>
      <c r="I41" s="7">
        <f>B43</f>
        <v>0</v>
      </c>
    </row>
    <row r="42" spans="1:9" ht="14.1" customHeight="1">
      <c r="A42" s="56" t="s">
        <v>90</v>
      </c>
      <c r="B42" s="56"/>
      <c r="D42" s="128">
        <f>B52</f>
        <v>0</v>
      </c>
      <c r="E42" s="54">
        <f>B45</f>
        <v>0</v>
      </c>
      <c r="F42" s="54">
        <f>B46</f>
        <v>0</v>
      </c>
      <c r="G42" s="54">
        <f>B47</f>
        <v>0</v>
      </c>
      <c r="H42" s="57">
        <f>B48</f>
        <v>0</v>
      </c>
      <c r="I42" s="7">
        <f>B51</f>
        <v>0</v>
      </c>
    </row>
    <row r="43" spans="1:9" ht="14.1" customHeight="1">
      <c r="A43" s="56" t="s">
        <v>91</v>
      </c>
      <c r="B43" s="56"/>
      <c r="D43" s="128">
        <f>B48</f>
        <v>0</v>
      </c>
      <c r="E43" s="125">
        <f>B41</f>
        <v>0</v>
      </c>
      <c r="F43" s="125">
        <f>B42</f>
        <v>0</v>
      </c>
      <c r="G43" s="125">
        <f>B43</f>
        <v>0</v>
      </c>
      <c r="H43" s="126">
        <f>B44</f>
        <v>0</v>
      </c>
      <c r="I43" s="7">
        <f>B47</f>
        <v>0</v>
      </c>
    </row>
    <row r="44" spans="1:9" ht="14.1" customHeight="1">
      <c r="A44" s="54" t="s">
        <v>92</v>
      </c>
      <c r="B44" s="54"/>
      <c r="D44" s="128">
        <f>B42</f>
        <v>0</v>
      </c>
      <c r="E44" s="55">
        <f>B49</f>
        <v>0</v>
      </c>
      <c r="F44" s="55">
        <f>B51</f>
        <v>0</v>
      </c>
      <c r="G44" s="55">
        <f>B50</f>
        <v>0</v>
      </c>
      <c r="H44" s="58">
        <f>B52</f>
        <v>0</v>
      </c>
      <c r="I44" s="7">
        <f>B41</f>
        <v>0</v>
      </c>
    </row>
    <row r="45" spans="1:9" ht="14.1" customHeight="1">
      <c r="A45" s="54" t="s">
        <v>93</v>
      </c>
      <c r="B45" s="54"/>
      <c r="D45" s="128">
        <f>B50</f>
        <v>0</v>
      </c>
      <c r="E45" s="54">
        <f>B45</f>
        <v>0</v>
      </c>
      <c r="F45" s="54">
        <f>B47</f>
        <v>0</v>
      </c>
      <c r="G45" s="54">
        <f>B46</f>
        <v>0</v>
      </c>
      <c r="H45" s="57">
        <f>B48</f>
        <v>0</v>
      </c>
      <c r="I45" s="7">
        <f>B49</f>
        <v>0</v>
      </c>
    </row>
    <row r="46" spans="1:9" ht="14.1" customHeight="1">
      <c r="A46" s="54" t="s">
        <v>94</v>
      </c>
      <c r="B46" s="54"/>
      <c r="D46" s="128">
        <f>B46</f>
        <v>0</v>
      </c>
      <c r="E46" s="125">
        <f>B41</f>
        <v>0</v>
      </c>
      <c r="F46" s="125">
        <f>B43</f>
        <v>0</v>
      </c>
      <c r="G46" s="125">
        <f>B42</f>
        <v>0</v>
      </c>
      <c r="H46" s="126">
        <f>B44</f>
        <v>0</v>
      </c>
      <c r="I46" s="7">
        <f>B45</f>
        <v>0</v>
      </c>
    </row>
    <row r="47" spans="1:9" ht="14.1" customHeight="1">
      <c r="A47" s="2"/>
      <c r="B47" s="2"/>
      <c r="D47" s="128"/>
      <c r="E47" s="55">
        <f>B49</f>
        <v>0</v>
      </c>
      <c r="F47" s="55">
        <f>B52</f>
        <v>0</v>
      </c>
      <c r="G47" s="55">
        <f>B50</f>
        <v>0</v>
      </c>
      <c r="H47" s="58">
        <f>B51</f>
        <v>0</v>
      </c>
      <c r="I47" s="7"/>
    </row>
    <row r="48" spans="1:9" ht="14.1" customHeight="1">
      <c r="A48" s="2"/>
      <c r="B48" s="2"/>
      <c r="D48" s="128"/>
      <c r="E48" s="54">
        <f>B45</f>
        <v>0</v>
      </c>
      <c r="F48" s="54">
        <f>B48</f>
        <v>0</v>
      </c>
      <c r="G48" s="54">
        <f>B46</f>
        <v>0</v>
      </c>
      <c r="H48" s="57">
        <f>B47</f>
        <v>0</v>
      </c>
      <c r="I48" s="7"/>
    </row>
    <row r="49" spans="1:9" ht="14.1" customHeight="1">
      <c r="A49" s="2"/>
      <c r="B49" s="2"/>
      <c r="D49" s="128"/>
      <c r="E49" s="125">
        <f>B41</f>
        <v>0</v>
      </c>
      <c r="F49" s="125">
        <f>B44</f>
        <v>0</v>
      </c>
      <c r="G49" s="125">
        <f>B42</f>
        <v>0</v>
      </c>
      <c r="H49" s="126">
        <f>B43</f>
        <v>0</v>
      </c>
      <c r="I49" s="7"/>
    </row>
    <row r="50" spans="1:9" ht="14.1" customHeight="1">
      <c r="A50" s="2"/>
      <c r="B50" s="2"/>
      <c r="D50" s="128"/>
      <c r="E50" s="2"/>
      <c r="F50" s="2"/>
      <c r="G50" s="2"/>
      <c r="H50" s="23"/>
      <c r="I50" s="123"/>
    </row>
    <row r="51" spans="1:9" ht="14.1" customHeight="1">
      <c r="A51" s="2"/>
      <c r="B51" s="2"/>
      <c r="D51" s="2"/>
      <c r="E51" s="2"/>
      <c r="F51" s="2"/>
      <c r="G51" s="2"/>
      <c r="H51" s="23"/>
      <c r="I51" s="23"/>
    </row>
    <row r="52" spans="1:9" ht="14.1" customHeight="1">
      <c r="A52" s="2"/>
      <c r="B52" s="2"/>
      <c r="D52" s="2"/>
      <c r="E52" s="2"/>
      <c r="F52" s="2"/>
      <c r="G52" s="2"/>
      <c r="H52" s="23"/>
      <c r="I52" s="23"/>
    </row>
    <row r="53" ht="14.1" customHeight="1"/>
    <row r="54" spans="2:3" ht="14.1" customHeight="1">
      <c r="B54" s="2"/>
      <c r="C54" s="2"/>
    </row>
    <row r="55" spans="2:3" ht="14.1" customHeight="1">
      <c r="B55" s="2"/>
      <c r="C55" s="2"/>
    </row>
    <row r="56" spans="2:3" ht="14.1" customHeight="1">
      <c r="B56" s="2"/>
      <c r="C56" s="2"/>
    </row>
    <row r="57" spans="2:3" ht="14.1" customHeight="1">
      <c r="B57" s="2"/>
      <c r="C57" s="2"/>
    </row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>
      <c r="B74" s="2"/>
    </row>
    <row r="75" ht="14.1" customHeight="1">
      <c r="B75" s="2"/>
    </row>
    <row r="76" ht="14.1" customHeight="1">
      <c r="B76" s="2"/>
    </row>
    <row r="77" ht="14.1" customHeight="1">
      <c r="B77" s="2"/>
    </row>
    <row r="78" ht="14.1" customHeight="1">
      <c r="B78" s="2"/>
    </row>
    <row r="79" ht="14.1" customHeight="1">
      <c r="B79" s="2"/>
    </row>
    <row r="80" ht="14.1" customHeight="1">
      <c r="B80" s="2"/>
    </row>
    <row r="81" ht="14.1" customHeight="1">
      <c r="B81" s="2"/>
    </row>
    <row r="82" ht="14.1" customHeight="1">
      <c r="B82" s="2"/>
    </row>
    <row r="83" ht="14.1" customHeight="1">
      <c r="B83" s="2"/>
    </row>
    <row r="84" ht="14.1" customHeight="1">
      <c r="B84" s="2"/>
    </row>
    <row r="85" ht="14.1" customHeight="1">
      <c r="B85" s="2"/>
    </row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</sheetData>
  <printOptions/>
  <pageMargins left="0.75" right="0.75" top="1" bottom="1" header="0.512" footer="0.51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HIROFUMI NAKAGAWA</dc:creator>
  <cp:keywords/>
  <dc:description/>
  <cp:lastModifiedBy>X</cp:lastModifiedBy>
  <cp:lastPrinted>2016-05-23T21:40:54Z</cp:lastPrinted>
  <dcterms:created xsi:type="dcterms:W3CDTF">2007-12-14T23:30:12Z</dcterms:created>
  <dcterms:modified xsi:type="dcterms:W3CDTF">2022-04-26T01:02:55Z</dcterms:modified>
  <cp:category/>
  <cp:version/>
  <cp:contentType/>
  <cp:contentStatus/>
</cp:coreProperties>
</file>