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ndo\Documents\"/>
    </mc:Choice>
  </mc:AlternateContent>
  <xr:revisionPtr revIDLastSave="0" documentId="13_ncr:1_{361FC82F-D834-40E6-B734-7AECB0671FDB}" xr6:coauthVersionLast="47" xr6:coauthVersionMax="47" xr10:uidLastSave="{00000000-0000-0000-0000-000000000000}"/>
  <bookViews>
    <workbookView xWindow="465" yWindow="120" windowWidth="19620" windowHeight="10620" activeTab="1" xr2:uid="{00000000-000D-0000-FFFF-FFFF00000000}"/>
  </bookViews>
  <sheets>
    <sheet name="大会実施方法" sheetId="4" r:id="rId1"/>
    <sheet name="大会組合せ表" sheetId="1" r:id="rId2"/>
    <sheet name="星取り表" sheetId="9" r:id="rId3"/>
    <sheet name="日程" sheetId="11" r:id="rId4"/>
    <sheet name="抽選" sheetId="10" r:id="rId5"/>
  </sheets>
  <definedNames>
    <definedName name="_xlnm.Print_Area" localSheetId="2">星取り表!$A$1:$AR$42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9" l="1"/>
  <c r="L42" i="9"/>
  <c r="G42" i="9"/>
  <c r="J42" i="9"/>
  <c r="J41" i="9"/>
  <c r="G41" i="9"/>
  <c r="O36" i="9"/>
  <c r="L36" i="9"/>
  <c r="G36" i="9"/>
  <c r="J36" i="9"/>
  <c r="J35" i="9"/>
  <c r="G35" i="9"/>
  <c r="O29" i="9"/>
  <c r="L29" i="9"/>
  <c r="G29" i="9"/>
  <c r="J29" i="9"/>
  <c r="J28" i="9"/>
  <c r="G28" i="9"/>
  <c r="O22" i="9"/>
  <c r="L22" i="9"/>
  <c r="G22" i="9"/>
  <c r="J22" i="9"/>
  <c r="J21" i="9"/>
  <c r="G21" i="9"/>
  <c r="O15" i="9"/>
  <c r="L15" i="9"/>
  <c r="J15" i="9"/>
  <c r="G15" i="9"/>
  <c r="J14" i="9"/>
  <c r="G14" i="9"/>
  <c r="O8" i="9"/>
  <c r="L8" i="9"/>
  <c r="J8" i="9"/>
  <c r="G8" i="9"/>
  <c r="J7" i="9"/>
  <c r="G7" i="9"/>
  <c r="AA27" i="11"/>
  <c r="Z27" i="11"/>
  <c r="L27" i="11"/>
  <c r="Z8" i="11"/>
  <c r="M8" i="11"/>
  <c r="M27" i="11"/>
  <c r="AA8" i="11"/>
  <c r="X29" i="11"/>
  <c r="A41" i="9"/>
  <c r="K17" i="1"/>
  <c r="T37" i="11" s="1"/>
  <c r="I17" i="1"/>
  <c r="F33" i="11" s="1"/>
  <c r="O11" i="1"/>
  <c r="T35" i="11" s="1"/>
  <c r="K11" i="1"/>
  <c r="A29" i="9" s="1"/>
  <c r="M11" i="1"/>
  <c r="A35" i="9" s="1"/>
  <c r="I11" i="1"/>
  <c r="A28" i="9" s="1"/>
  <c r="J15" i="1"/>
  <c r="X37" i="11" s="1"/>
  <c r="N9" i="1"/>
  <c r="A34" i="9" s="1"/>
  <c r="J9" i="1"/>
  <c r="A27" i="9" s="1"/>
  <c r="C17" i="1"/>
  <c r="X14" i="11" s="1"/>
  <c r="G11" i="1"/>
  <c r="C11" i="1"/>
  <c r="A17" i="1"/>
  <c r="T14" i="11" s="1"/>
  <c r="E11" i="1"/>
  <c r="A11" i="1"/>
  <c r="A7" i="9" s="1"/>
  <c r="B15" i="1"/>
  <c r="F9" i="1"/>
  <c r="B9" i="1"/>
  <c r="A6" i="9" s="1"/>
  <c r="A42" i="9" l="1"/>
  <c r="J33" i="11"/>
  <c r="A36" i="9"/>
  <c r="Q33" i="9" s="1"/>
  <c r="X31" i="11"/>
  <c r="X27" i="11"/>
  <c r="T31" i="11"/>
  <c r="A40" i="9"/>
  <c r="T29" i="11"/>
  <c r="T27" i="11"/>
  <c r="X35" i="11"/>
  <c r="I7" i="9"/>
  <c r="X42" i="9"/>
  <c r="N42" i="9"/>
  <c r="I42" i="9"/>
  <c r="X41" i="9"/>
  <c r="S41" i="9"/>
  <c r="I41" i="9"/>
  <c r="X40" i="9"/>
  <c r="S40" i="9"/>
  <c r="N40" i="9"/>
  <c r="AA40" i="9" s="1"/>
  <c r="X12" i="11"/>
  <c r="T12" i="11"/>
  <c r="J18" i="11"/>
  <c r="A13" i="9"/>
  <c r="G12" i="9" s="1"/>
  <c r="F8" i="11"/>
  <c r="J8" i="11"/>
  <c r="N6" i="9"/>
  <c r="N9" i="9"/>
  <c r="N8" i="9"/>
  <c r="I8" i="9"/>
  <c r="A30" i="9"/>
  <c r="V26" i="9"/>
  <c r="A23" i="9"/>
  <c r="V19" i="9" s="1"/>
  <c r="A16" i="9"/>
  <c r="A9" i="9"/>
  <c r="AA59" i="11"/>
  <c r="Z59" i="11"/>
  <c r="AA55" i="11"/>
  <c r="Z55" i="11"/>
  <c r="AA51" i="11"/>
  <c r="Z51" i="11"/>
  <c r="AA49" i="11"/>
  <c r="Z49" i="11"/>
  <c r="M55" i="11"/>
  <c r="M51" i="11"/>
  <c r="M49" i="11"/>
  <c r="M59" i="11"/>
  <c r="L59" i="11"/>
  <c r="L55" i="11"/>
  <c r="L51" i="11"/>
  <c r="J39" i="11"/>
  <c r="F39" i="11"/>
  <c r="V38" i="11"/>
  <c r="H38" i="11"/>
  <c r="S30" i="9"/>
  <c r="N30" i="9"/>
  <c r="I30" i="9"/>
  <c r="X29" i="9"/>
  <c r="N29" i="9"/>
  <c r="I29" i="9"/>
  <c r="X28" i="9"/>
  <c r="S28" i="9"/>
  <c r="X27" i="9"/>
  <c r="S27" i="9"/>
  <c r="AA27" i="9" s="1"/>
  <c r="N27" i="9"/>
  <c r="S23" i="9"/>
  <c r="N23" i="9"/>
  <c r="I23" i="9"/>
  <c r="AA23" i="9" s="1"/>
  <c r="X22" i="9"/>
  <c r="N22" i="9"/>
  <c r="I22" i="9"/>
  <c r="X21" i="9"/>
  <c r="S21" i="9"/>
  <c r="X20" i="9"/>
  <c r="S20" i="9"/>
  <c r="N20" i="9"/>
  <c r="N16" i="9"/>
  <c r="X15" i="9"/>
  <c r="X14" i="9"/>
  <c r="S14" i="9"/>
  <c r="X13" i="9"/>
  <c r="S13" i="9"/>
  <c r="N13" i="9"/>
  <c r="AC13" i="9" s="1"/>
  <c r="X8" i="9"/>
  <c r="X7" i="9"/>
  <c r="S7" i="9"/>
  <c r="X6" i="9"/>
  <c r="S6" i="9"/>
  <c r="X36" i="9"/>
  <c r="N36" i="9"/>
  <c r="X35" i="9"/>
  <c r="S35" i="9"/>
  <c r="X34" i="9"/>
  <c r="S34" i="9"/>
  <c r="N34" i="9"/>
  <c r="AC34" i="9" s="1"/>
  <c r="L26" i="9"/>
  <c r="A21" i="9"/>
  <c r="L19" i="9" s="1"/>
  <c r="A8" i="9"/>
  <c r="Q5" i="9" s="1"/>
  <c r="F16" i="11"/>
  <c r="F31" i="11"/>
  <c r="J27" i="11"/>
  <c r="L33" i="9"/>
  <c r="F35" i="11"/>
  <c r="J31" i="11"/>
  <c r="F18" i="11"/>
  <c r="G39" i="9"/>
  <c r="L39" i="9"/>
  <c r="Q26" i="9"/>
  <c r="J35" i="11"/>
  <c r="F27" i="11"/>
  <c r="G33" i="9"/>
  <c r="G26" i="9"/>
  <c r="X39" i="11"/>
  <c r="Q39" i="9"/>
  <c r="F10" i="11"/>
  <c r="L8" i="11" s="1"/>
  <c r="T39" i="11"/>
  <c r="A14" i="9"/>
  <c r="L12" i="9" s="1"/>
  <c r="J10" i="11"/>
  <c r="A20" i="9"/>
  <c r="G19" i="9" s="1"/>
  <c r="X8" i="11"/>
  <c r="J16" i="11"/>
  <c r="G5" i="9"/>
  <c r="A22" i="9"/>
  <c r="Q19" i="9" s="1"/>
  <c r="F12" i="11"/>
  <c r="T16" i="11"/>
  <c r="L5" i="9"/>
  <c r="J12" i="11"/>
  <c r="X16" i="11"/>
  <c r="S9" i="9"/>
  <c r="S16" i="9"/>
  <c r="N15" i="9"/>
  <c r="I16" i="9"/>
  <c r="I15" i="9"/>
  <c r="AC20" i="9"/>
  <c r="I28" i="9"/>
  <c r="AA28" i="9" s="1"/>
  <c r="I21" i="9"/>
  <c r="I14" i="9"/>
  <c r="I9" i="9"/>
  <c r="AC9" i="9" s="1"/>
  <c r="I36" i="9"/>
  <c r="AA36" i="9" s="1"/>
  <c r="I35" i="9"/>
  <c r="V12" i="9"/>
  <c r="V5" i="9"/>
  <c r="V56" i="11"/>
  <c r="V54" i="11"/>
  <c r="V58" i="11"/>
  <c r="H58" i="11"/>
  <c r="H56" i="11"/>
  <c r="X51" i="11"/>
  <c r="T51" i="11"/>
  <c r="J51" i="11"/>
  <c r="F51" i="11"/>
  <c r="X49" i="11"/>
  <c r="T49" i="11"/>
  <c r="J49" i="11"/>
  <c r="F49" i="11"/>
  <c r="V42" i="11"/>
  <c r="H42" i="11"/>
  <c r="H54" i="11"/>
  <c r="V52" i="11"/>
  <c r="H52" i="11"/>
  <c r="V50" i="11"/>
  <c r="H50" i="11"/>
  <c r="V40" i="11"/>
  <c r="H40" i="11"/>
  <c r="V36" i="11"/>
  <c r="H36" i="11"/>
  <c r="V34" i="11"/>
  <c r="V32" i="11"/>
  <c r="H32" i="11"/>
  <c r="V30" i="11"/>
  <c r="V28" i="11"/>
  <c r="H28" i="11"/>
  <c r="V21" i="11"/>
  <c r="H21" i="11"/>
  <c r="V19" i="11"/>
  <c r="H19" i="11"/>
  <c r="V17" i="11"/>
  <c r="H17" i="11"/>
  <c r="V15" i="11"/>
  <c r="H15" i="11"/>
  <c r="V13" i="11"/>
  <c r="H13" i="11"/>
  <c r="V11" i="11"/>
  <c r="H11" i="11"/>
  <c r="V9" i="11"/>
  <c r="H9" i="11"/>
  <c r="AC29" i="9" l="1"/>
  <c r="AC41" i="9"/>
  <c r="AC40" i="9"/>
  <c r="AK40" i="9" s="1"/>
  <c r="AC42" i="9"/>
  <c r="AC35" i="9"/>
  <c r="AA29" i="9"/>
  <c r="AC28" i="9"/>
  <c r="AI28" i="9" s="1"/>
  <c r="AA20" i="9"/>
  <c r="AC15" i="9"/>
  <c r="AC22" i="9"/>
  <c r="AA30" i="9"/>
  <c r="AA16" i="9"/>
  <c r="AC16" i="9"/>
  <c r="AI16" i="9" s="1"/>
  <c r="AC23" i="9"/>
  <c r="AI23" i="9" s="1"/>
  <c r="AM16" i="9"/>
  <c r="AI30" i="9"/>
  <c r="AK30" i="9"/>
  <c r="AO30" i="9" s="1"/>
  <c r="AA34" i="9"/>
  <c r="AC27" i="9"/>
  <c r="AI27" i="9" s="1"/>
  <c r="AC30" i="9"/>
  <c r="AM30" i="9" s="1"/>
  <c r="AA41" i="9"/>
  <c r="AA14" i="9"/>
  <c r="AC21" i="9"/>
  <c r="AC36" i="9"/>
  <c r="AA35" i="9"/>
  <c r="AA9" i="9"/>
  <c r="AM9" i="9" s="1"/>
  <c r="AA42" i="9"/>
  <c r="AA13" i="9"/>
  <c r="AK13" i="9" s="1"/>
  <c r="AC14" i="9"/>
  <c r="AA22" i="9"/>
  <c r="AM22" i="9" s="1"/>
  <c r="AA15" i="9"/>
  <c r="AC6" i="9"/>
  <c r="AA8" i="9"/>
  <c r="AC8" i="9"/>
  <c r="AA7" i="9"/>
  <c r="AC7" i="9"/>
  <c r="AA6" i="9"/>
  <c r="AK20" i="9"/>
  <c r="AM20" i="9"/>
  <c r="AI20" i="9"/>
  <c r="AM23" i="9"/>
  <c r="AI9" i="9"/>
  <c r="AK9" i="9"/>
  <c r="AO9" i="9" s="1"/>
  <c r="AA21" i="9"/>
  <c r="BF9" i="9"/>
  <c r="AK16" i="9"/>
  <c r="AO16" i="9" s="1"/>
  <c r="A15" i="9"/>
  <c r="Q12" i="9" s="1"/>
  <c r="T8" i="11"/>
  <c r="AI40" i="9" l="1"/>
  <c r="AM40" i="9"/>
  <c r="AO40" i="9" s="1"/>
  <c r="AK41" i="9"/>
  <c r="AM41" i="9"/>
  <c r="AI41" i="9"/>
  <c r="AK42" i="9"/>
  <c r="AM35" i="9"/>
  <c r="AI35" i="9"/>
  <c r="AK29" i="9"/>
  <c r="AM29" i="9"/>
  <c r="AI29" i="9"/>
  <c r="AM28" i="9"/>
  <c r="AK28" i="9"/>
  <c r="AK27" i="9"/>
  <c r="AM27" i="9"/>
  <c r="AI15" i="9"/>
  <c r="AM6" i="9"/>
  <c r="AM14" i="9"/>
  <c r="AK23" i="9"/>
  <c r="AO23" i="9" s="1"/>
  <c r="BF16" i="9"/>
  <c r="BF23" i="9"/>
  <c r="AK36" i="9"/>
  <c r="AO36" i="9" s="1"/>
  <c r="BF30" i="9"/>
  <c r="AI36" i="9"/>
  <c r="AM36" i="9"/>
  <c r="AM34" i="9"/>
  <c r="AI34" i="9"/>
  <c r="AK34" i="9"/>
  <c r="AK22" i="9"/>
  <c r="AO22" i="9" s="1"/>
  <c r="AI22" i="9"/>
  <c r="BF22" i="9" s="1"/>
  <c r="AM15" i="9"/>
  <c r="AI42" i="9"/>
  <c r="AK15" i="9"/>
  <c r="AM42" i="9"/>
  <c r="AK35" i="9"/>
  <c r="AO20" i="9"/>
  <c r="BF20" i="9" s="1"/>
  <c r="AM13" i="9"/>
  <c r="AO13" i="9" s="1"/>
  <c r="BF13" i="9" s="1"/>
  <c r="AI13" i="9"/>
  <c r="AI14" i="9"/>
  <c r="AK14" i="9"/>
  <c r="AM8" i="9"/>
  <c r="AK8" i="9"/>
  <c r="AI8" i="9"/>
  <c r="AM7" i="9"/>
  <c r="AK7" i="9"/>
  <c r="AO7" i="9" s="1"/>
  <c r="AI7" i="9"/>
  <c r="AK6" i="9"/>
  <c r="AO6" i="9" s="1"/>
  <c r="AI6" i="9"/>
  <c r="AM21" i="9"/>
  <c r="AI21" i="9"/>
  <c r="AK21" i="9"/>
  <c r="AW36" i="9" l="1"/>
  <c r="AO35" i="9"/>
  <c r="AW35" i="9" s="1"/>
  <c r="AO29" i="9"/>
  <c r="BF29" i="9" s="1"/>
  <c r="AW40" i="9"/>
  <c r="AO41" i="9"/>
  <c r="AW41" i="9" s="1"/>
  <c r="AO42" i="9"/>
  <c r="AW42" i="9" s="1"/>
  <c r="AO28" i="9"/>
  <c r="BF28" i="9" s="1"/>
  <c r="AO34" i="9"/>
  <c r="AW34" i="9" s="1"/>
  <c r="AO27" i="9"/>
  <c r="BF27" i="9" s="1"/>
  <c r="AO14" i="9"/>
  <c r="BF14" i="9" s="1"/>
  <c r="AO15" i="9"/>
  <c r="BF15" i="9" s="1"/>
  <c r="AQ15" i="9" s="1"/>
  <c r="AO21" i="9"/>
  <c r="BF21" i="9" s="1"/>
  <c r="BF6" i="9"/>
  <c r="AO8" i="9"/>
  <c r="BF8" i="9" s="1"/>
  <c r="AQ8" i="9" s="1"/>
  <c r="BF7" i="9"/>
  <c r="AQ42" i="9" l="1"/>
  <c r="AQ41" i="9"/>
  <c r="AQ40" i="9"/>
  <c r="AQ34" i="9"/>
  <c r="AQ35" i="9"/>
  <c r="AQ36" i="9"/>
  <c r="AQ30" i="9"/>
  <c r="AQ29" i="9"/>
  <c r="AQ27" i="9"/>
  <c r="AQ28" i="9"/>
  <c r="AQ16" i="9"/>
  <c r="AQ6" i="9"/>
  <c r="AQ7" i="9"/>
  <c r="AQ20" i="9"/>
  <c r="AQ21" i="9"/>
  <c r="AQ22" i="9"/>
  <c r="AQ14" i="9"/>
  <c r="AQ13" i="9"/>
  <c r="AQ23" i="9"/>
  <c r="AQ9" i="9"/>
</calcChain>
</file>

<file path=xl/sharedStrings.xml><?xml version="1.0" encoding="utf-8"?>
<sst xmlns="http://schemas.openxmlformats.org/spreadsheetml/2006/main" count="359" uniqueCount="167">
  <si>
    <t>西脇多可</t>
    <rPh sb="0" eb="2">
      <t>ニシワキ</t>
    </rPh>
    <rPh sb="2" eb="4">
      <t>タカ</t>
    </rPh>
    <phoneticPr fontId="1"/>
  </si>
  <si>
    <t>小野</t>
    <rPh sb="0" eb="2">
      <t>オノ</t>
    </rPh>
    <phoneticPr fontId="1"/>
  </si>
  <si>
    <t>④　当該チームの結果</t>
    <rPh sb="2" eb="4">
      <t>トウガイ</t>
    </rPh>
    <rPh sb="8" eb="10">
      <t>ケッカ</t>
    </rPh>
    <phoneticPr fontId="1"/>
  </si>
  <si>
    <t>◇各チーム２試合行い、次の方法でグループ毎の順位をつける</t>
    <rPh sb="1" eb="2">
      <t>カク</t>
    </rPh>
    <rPh sb="6" eb="8">
      <t>シアイ</t>
    </rPh>
    <rPh sb="8" eb="9">
      <t>オコナ</t>
    </rPh>
    <rPh sb="11" eb="12">
      <t>ツギ</t>
    </rPh>
    <rPh sb="13" eb="15">
      <t>ホウホウ</t>
    </rPh>
    <rPh sb="20" eb="21">
      <t>ゴト</t>
    </rPh>
    <rPh sb="22" eb="24">
      <t>ジュンイ</t>
    </rPh>
    <phoneticPr fontId="1"/>
  </si>
  <si>
    <t>順位のつけ方</t>
    <rPh sb="0" eb="2">
      <t>ジュンイ</t>
    </rPh>
    <rPh sb="3" eb="6">
      <t>ツケカタ</t>
    </rPh>
    <phoneticPr fontId="1"/>
  </si>
  <si>
    <t>②　得失点差</t>
    <rPh sb="2" eb="3">
      <t>トク</t>
    </rPh>
    <rPh sb="3" eb="5">
      <t>シッテン</t>
    </rPh>
    <rPh sb="5" eb="6">
      <t>サ</t>
    </rPh>
    <phoneticPr fontId="1"/>
  </si>
  <si>
    <t>③　総得点</t>
    <rPh sb="2" eb="5">
      <t>ソウトクテン</t>
    </rPh>
    <phoneticPr fontId="1"/>
  </si>
  <si>
    <t>１次リーグ</t>
    <rPh sb="0" eb="2">
      <t>１ジ</t>
    </rPh>
    <phoneticPr fontId="1"/>
  </si>
  <si>
    <t>Ｂブロック</t>
    <phoneticPr fontId="1"/>
  </si>
  <si>
    <t>Ｃブロック</t>
    <phoneticPr fontId="1"/>
  </si>
  <si>
    <t>Ｄブロック</t>
    <phoneticPr fontId="1"/>
  </si>
  <si>
    <t>Ｅブロック</t>
    <phoneticPr fontId="1"/>
  </si>
  <si>
    <t>Ａブロック</t>
    <phoneticPr fontId="1"/>
  </si>
  <si>
    <t>―</t>
  </si>
  <si>
    <t>１次リーグ（１日目・２日目）</t>
    <rPh sb="0" eb="2">
      <t>１ジ</t>
    </rPh>
    <rPh sb="6" eb="9">
      <t>１ニチメ</t>
    </rPh>
    <rPh sb="11" eb="12">
      <t>ニチ</t>
    </rPh>
    <rPh sb="12" eb="13">
      <t>メ</t>
    </rPh>
    <phoneticPr fontId="1"/>
  </si>
  <si>
    <t>１次リーグ（大会１日目・２日目）</t>
    <rPh sb="0" eb="2">
      <t>１ジ</t>
    </rPh>
    <rPh sb="6" eb="8">
      <t>タイカイ</t>
    </rPh>
    <rPh sb="9" eb="11">
      <t>ニチメ</t>
    </rPh>
    <rPh sb="13" eb="14">
      <t>ニチ</t>
    </rPh>
    <rPh sb="14" eb="15">
      <t>メ</t>
    </rPh>
    <phoneticPr fontId="1"/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</si>
  <si>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</si>
  <si>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</si>
  <si>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</si>
  <si>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</si>
  <si>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決勝</t>
    <rPh sb="0" eb="2">
      <t>ケッショウ</t>
    </rPh>
    <phoneticPr fontId="1"/>
  </si>
  <si>
    <t>三木</t>
    <rPh sb="0" eb="2">
      <t>ミキ</t>
    </rPh>
    <phoneticPr fontId="1"/>
  </si>
  <si>
    <t>加東</t>
    <rPh sb="0" eb="2">
      <t>カトウ</t>
    </rPh>
    <phoneticPr fontId="1"/>
  </si>
  <si>
    <t>決勝トーナメント（３日目）</t>
    <rPh sb="0" eb="2">
      <t>ケッショウ</t>
    </rPh>
    <rPh sb="10" eb="12">
      <t>ニチメ</t>
    </rPh>
    <phoneticPr fontId="1"/>
  </si>
  <si>
    <t>⑤　抽選（決勝トーナメント進出チームを決めるときのみ）</t>
    <rPh sb="2" eb="4">
      <t>チュウセン</t>
    </rPh>
    <rPh sb="5" eb="7">
      <t>ケッショウ</t>
    </rPh>
    <rPh sb="13" eb="15">
      <t>シンシュツ</t>
    </rPh>
    <rPh sb="19" eb="20">
      <t>キ</t>
    </rPh>
    <phoneticPr fontId="1"/>
  </si>
  <si>
    <t>◇試合時間は１５分-５分-１５分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1"/>
  </si>
  <si>
    <t>◇各グループの１位チームが決勝トーナメントへ進出</t>
    <rPh sb="1" eb="2">
      <t>カク</t>
    </rPh>
    <rPh sb="7" eb="9">
      <t>１イ</t>
    </rPh>
    <rPh sb="13" eb="21">
      <t>ケッショウ</t>
    </rPh>
    <rPh sb="22" eb="24">
      <t>シンシュツ</t>
    </rPh>
    <phoneticPr fontId="1"/>
  </si>
  <si>
    <t>決勝トーナメント（大会３日目）</t>
    <rPh sb="0" eb="2">
      <t>ケッショウ</t>
    </rPh>
    <rPh sb="9" eb="11">
      <t>タイカイ</t>
    </rPh>
    <rPh sb="12" eb="14">
      <t>カメ</t>
    </rPh>
    <phoneticPr fontId="1"/>
  </si>
  <si>
    <t>◇準々決勝・準決勝・３位決定戦・決勝を行う</t>
    <rPh sb="1" eb="3">
      <t>ジュンジュン</t>
    </rPh>
    <rPh sb="3" eb="5">
      <t>ジュンケッショウ</t>
    </rPh>
    <rPh sb="6" eb="9">
      <t>ジュンケッs</t>
    </rPh>
    <rPh sb="10" eb="12">
      <t>３イ</t>
    </rPh>
    <rPh sb="12" eb="15">
      <t>ケッテイセン</t>
    </rPh>
    <rPh sb="16" eb="18">
      <t>ケッショウ</t>
    </rPh>
    <rPh sb="19" eb="20">
      <t>オコナ</t>
    </rPh>
    <phoneticPr fontId="1"/>
  </si>
  <si>
    <t>◇同点の場合、３人によるＰＫ戦を行う。</t>
    <rPh sb="1" eb="3">
      <t>ドウテン</t>
    </rPh>
    <rPh sb="4" eb="6">
      <t>バアイ</t>
    </rPh>
    <rPh sb="8" eb="9">
      <t>ニン</t>
    </rPh>
    <rPh sb="16" eb="17">
      <t>オコナ</t>
    </rPh>
    <phoneticPr fontId="1"/>
  </si>
  <si>
    <t>№</t>
    <phoneticPr fontId="1"/>
  </si>
  <si>
    <t>補助審</t>
    <rPh sb="0" eb="2">
      <t>ホジョ</t>
    </rPh>
    <rPh sb="2" eb="3">
      <t>シン</t>
    </rPh>
    <phoneticPr fontId="1"/>
  </si>
  <si>
    <t>前試合の勝</t>
  </si>
  <si>
    <t>前試合の負</t>
  </si>
  <si>
    <t>決勝トーナメント　　</t>
    <rPh sb="0" eb="2">
      <t>ケッショウ</t>
    </rPh>
    <phoneticPr fontId="1"/>
  </si>
  <si>
    <t>３決</t>
    <rPh sb="1" eb="2">
      <t>ケツ</t>
    </rPh>
    <phoneticPr fontId="1"/>
  </si>
  <si>
    <t>No.23</t>
    <phoneticPr fontId="1"/>
  </si>
  <si>
    <t>No.22</t>
    <phoneticPr fontId="1"/>
  </si>
  <si>
    <t>大会を３日間で行う。</t>
    <rPh sb="0" eb="2">
      <t>タイカイ</t>
    </rPh>
    <rPh sb="4" eb="6">
      <t>ニチカン</t>
    </rPh>
    <rPh sb="7" eb="8">
      <t>オコナ</t>
    </rPh>
    <phoneticPr fontId="1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</si>
  <si>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1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</si>
  <si>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23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</si>
  <si>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1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</si>
  <si>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1"/>
  </si>
  <si>
    <t>審判</t>
    <rPh sb="0" eb="2">
      <t>シンパン</t>
    </rPh>
    <phoneticPr fontId="1"/>
  </si>
  <si>
    <t>◇１次リーグは、チーム帯同審判の相互審判で行う。</t>
    <rPh sb="2" eb="3">
      <t>ジ</t>
    </rPh>
    <rPh sb="11" eb="13">
      <t>タイドウ</t>
    </rPh>
    <rPh sb="13" eb="15">
      <t>シンパン</t>
    </rPh>
    <rPh sb="16" eb="20">
      <t>ソウゴシン</t>
    </rPh>
    <rPh sb="21" eb="22">
      <t>オコナ</t>
    </rPh>
    <phoneticPr fontId="1"/>
  </si>
  <si>
    <t>大会参加費</t>
    <rPh sb="0" eb="5">
      <t>タイカイサンカヒ</t>
    </rPh>
    <phoneticPr fontId="1"/>
  </si>
  <si>
    <t>◇１次リーグ：１０００円、決勝トーナメント：２０００円、大会本部にて徴収します。</t>
    <rPh sb="2" eb="3">
      <t>ジ</t>
    </rPh>
    <rPh sb="6" eb="12">
      <t>:1000エン</t>
    </rPh>
    <rPh sb="13" eb="21">
      <t>ケッショウt</t>
    </rPh>
    <rPh sb="26" eb="27">
      <t>エン</t>
    </rPh>
    <rPh sb="28" eb="32">
      <t>タイカイホンブ</t>
    </rPh>
    <rPh sb="34" eb="36">
      <t>チョウシュウ</t>
    </rPh>
    <phoneticPr fontId="1"/>
  </si>
  <si>
    <t>三木ドリームズ　リコ</t>
    <rPh sb="0" eb="2">
      <t>ミキ</t>
    </rPh>
    <phoneticPr fontId="2"/>
  </si>
  <si>
    <t>ジンガ三木ＳＣ</t>
    <phoneticPr fontId="1"/>
  </si>
  <si>
    <t>Ｍ．ＳＥＲＩＯ．ＦＣ</t>
    <phoneticPr fontId="1"/>
  </si>
  <si>
    <t>小野ＦＣ</t>
    <rPh sb="0" eb="2">
      <t>オノ</t>
    </rPh>
    <phoneticPr fontId="2"/>
  </si>
  <si>
    <t>小野東ＳＳＤ</t>
    <rPh sb="0" eb="2">
      <t>オノ</t>
    </rPh>
    <rPh sb="2" eb="3">
      <t>ヒガシ</t>
    </rPh>
    <phoneticPr fontId="2"/>
  </si>
  <si>
    <t>小野南ＦＣＪｒ</t>
    <rPh sb="0" eb="2">
      <t>オノ</t>
    </rPh>
    <rPh sb="2" eb="3">
      <t>ミナミ</t>
    </rPh>
    <phoneticPr fontId="2"/>
  </si>
  <si>
    <t>旭ＦＣＪｒ</t>
    <rPh sb="0" eb="1">
      <t>アサヒ</t>
    </rPh>
    <phoneticPr fontId="2"/>
  </si>
  <si>
    <t>イルソーレ加東ＦＣ</t>
    <rPh sb="5" eb="7">
      <t>カトウ</t>
    </rPh>
    <phoneticPr fontId="2"/>
  </si>
  <si>
    <t>中町ＦＣＪｒ</t>
    <rPh sb="0" eb="2">
      <t>ナカチョウ</t>
    </rPh>
    <phoneticPr fontId="2"/>
  </si>
  <si>
    <t>八千代少年ＳＣ</t>
    <rPh sb="0" eb="3">
      <t>ヤチヨ</t>
    </rPh>
    <rPh sb="3" eb="5">
      <t>ショウネン</t>
    </rPh>
    <phoneticPr fontId="2"/>
  </si>
  <si>
    <t>加美ＦＣＪｒ</t>
    <rPh sb="0" eb="2">
      <t>カミ</t>
    </rPh>
    <phoneticPr fontId="2"/>
  </si>
  <si>
    <t>ヴィリッキーニＳＣ</t>
    <phoneticPr fontId="1"/>
  </si>
  <si>
    <t>①　勝ち点（勝…３　　PK勝ち…２　　PK負け…１　　負…０）</t>
    <rPh sb="2" eb="3">
      <t>カ</t>
    </rPh>
    <rPh sb="4" eb="5">
      <t>テン</t>
    </rPh>
    <rPh sb="6" eb="7">
      <t>カ</t>
    </rPh>
    <rPh sb="27" eb="28">
      <t>マ</t>
    </rPh>
    <phoneticPr fontId="1"/>
  </si>
  <si>
    <t>◇同点の場合、３人によるＰＫ戦を行う</t>
    <rPh sb="1" eb="3">
      <t>ドウテン</t>
    </rPh>
    <rPh sb="8" eb="9">
      <t>ニン</t>
    </rPh>
    <rPh sb="14" eb="15">
      <t>セン</t>
    </rPh>
    <rPh sb="16" eb="17">
      <t>オコナ</t>
    </rPh>
    <phoneticPr fontId="1"/>
  </si>
  <si>
    <t>◇決勝トーナメントの審判（レフリー１名・補助審判１名）には４種委員会より謝金を支払う。</t>
    <rPh sb="1" eb="3">
      <t>ケッショウ</t>
    </rPh>
    <rPh sb="10" eb="12">
      <t>シンパン</t>
    </rPh>
    <rPh sb="18" eb="19">
      <t>メイ</t>
    </rPh>
    <rPh sb="20" eb="22">
      <t>ホジョ</t>
    </rPh>
    <rPh sb="22" eb="24">
      <t>シンパン</t>
    </rPh>
    <rPh sb="25" eb="26">
      <t>メイ</t>
    </rPh>
    <rPh sb="30" eb="31">
      <t>シュ</t>
    </rPh>
    <rPh sb="31" eb="34">
      <t>イインカイ</t>
    </rPh>
    <phoneticPr fontId="1"/>
  </si>
  <si>
    <t>◇決勝トーナメントは、担当地区が審判を行う。</t>
    <rPh sb="1" eb="9">
      <t>ケッショウ</t>
    </rPh>
    <rPh sb="11" eb="15">
      <t>タントウチク</t>
    </rPh>
    <rPh sb="16" eb="18">
      <t>シンパンイン</t>
    </rPh>
    <rPh sb="19" eb="20">
      <t>オコナ</t>
    </rPh>
    <phoneticPr fontId="1"/>
  </si>
  <si>
    <t>No.19</t>
    <phoneticPr fontId="1"/>
  </si>
  <si>
    <t>No.21</t>
    <phoneticPr fontId="1"/>
  </si>
  <si>
    <t>No.20</t>
    <phoneticPr fontId="1"/>
  </si>
  <si>
    <t>１次リーグ　　</t>
    <rPh sb="1" eb="2">
      <t>ジ</t>
    </rPh>
    <phoneticPr fontId="1"/>
  </si>
  <si>
    <t>加西ＦＣ</t>
    <rPh sb="0" eb="4">
      <t>カサイF</t>
    </rPh>
    <phoneticPr fontId="2"/>
  </si>
  <si>
    <t>三樹平田ＳＣ</t>
    <rPh sb="0" eb="1">
      <t>サン</t>
    </rPh>
    <rPh sb="1" eb="2">
      <t>ジュ</t>
    </rPh>
    <rPh sb="2" eb="4">
      <t>ヒラタ</t>
    </rPh>
    <phoneticPr fontId="2"/>
  </si>
  <si>
    <t>会場</t>
    <rPh sb="0" eb="2">
      <t>カイジョウ</t>
    </rPh>
    <phoneticPr fontId="26"/>
  </si>
  <si>
    <t>No.19の敗者</t>
    <rPh sb="6" eb="8">
      <t>ハイシャ</t>
    </rPh>
    <phoneticPr fontId="1"/>
  </si>
  <si>
    <t>No.19の勝者</t>
    <rPh sb="6" eb="8">
      <t>ショウシャ</t>
    </rPh>
    <phoneticPr fontId="1"/>
  </si>
  <si>
    <t>No.21の勝者</t>
    <rPh sb="6" eb="8">
      <t>ショウシャ</t>
    </rPh>
    <phoneticPr fontId="1"/>
  </si>
  <si>
    <t>No.21の敗者</t>
    <phoneticPr fontId="1"/>
  </si>
  <si>
    <t>No.20の勝者</t>
    <rPh sb="6" eb="8">
      <t>ショウシャ</t>
    </rPh>
    <phoneticPr fontId="1"/>
  </si>
  <si>
    <t>No.23の勝者</t>
    <phoneticPr fontId="1"/>
  </si>
  <si>
    <t>ＤＥＳＡＦＩＯ ＳＣ</t>
    <phoneticPr fontId="2"/>
  </si>
  <si>
    <t>勝</t>
    <rPh sb="0" eb="1">
      <t>カ</t>
    </rPh>
    <phoneticPr fontId="26"/>
  </si>
  <si>
    <t>負</t>
    <rPh sb="0" eb="1">
      <t>マ</t>
    </rPh>
    <phoneticPr fontId="26"/>
  </si>
  <si>
    <t>勝点</t>
    <rPh sb="0" eb="1">
      <t>カチ</t>
    </rPh>
    <rPh sb="1" eb="2">
      <t>テン</t>
    </rPh>
    <phoneticPr fontId="26"/>
  </si>
  <si>
    <t>得点</t>
    <rPh sb="0" eb="2">
      <t>トクテン</t>
    </rPh>
    <phoneticPr fontId="26"/>
  </si>
  <si>
    <t>失点</t>
    <rPh sb="0" eb="2">
      <t>シッテン</t>
    </rPh>
    <phoneticPr fontId="26"/>
  </si>
  <si>
    <t>差</t>
    <rPh sb="0" eb="1">
      <t>サ</t>
    </rPh>
    <phoneticPr fontId="26"/>
  </si>
  <si>
    <t>順位</t>
    <rPh sb="0" eb="2">
      <t>ジュンイ</t>
    </rPh>
    <phoneticPr fontId="26"/>
  </si>
  <si>
    <t>PK勝</t>
    <rPh sb="2" eb="3">
      <t>カティ</t>
    </rPh>
    <phoneticPr fontId="26"/>
  </si>
  <si>
    <t>PK負</t>
    <rPh sb="2" eb="3">
      <t>マケ</t>
    </rPh>
    <phoneticPr fontId="26"/>
  </si>
  <si>
    <t>18</t>
    <phoneticPr fontId="1"/>
  </si>
  <si>
    <t>西脇ＦＣ</t>
    <rPh sb="0" eb="2">
      <t>ニシワキ</t>
    </rPh>
    <phoneticPr fontId="2"/>
  </si>
  <si>
    <t>ＬＵＺ零壱ＦＣ</t>
    <rPh sb="3" eb="5">
      <t>レイイティ</t>
    </rPh>
    <phoneticPr fontId="26"/>
  </si>
  <si>
    <t>相互</t>
    <rPh sb="0" eb="2">
      <t>ソウゴ</t>
    </rPh>
    <phoneticPr fontId="1"/>
  </si>
  <si>
    <t>◇北播磨リーグの上位チームをシードする。</t>
    <rPh sb="1" eb="4">
      <t>キタハ</t>
    </rPh>
    <rPh sb="8" eb="10">
      <t>ジョウイ</t>
    </rPh>
    <phoneticPr fontId="1"/>
  </si>
  <si>
    <t>３日</t>
    <rPh sb="1" eb="2">
      <t>ニチ</t>
    </rPh>
    <phoneticPr fontId="1"/>
  </si>
  <si>
    <t>社ＦＣＪｒ</t>
    <rPh sb="0" eb="1">
      <t>ヤシロ</t>
    </rPh>
    <phoneticPr fontId="1"/>
  </si>
  <si>
    <t>日野ＦＣ</t>
    <rPh sb="0" eb="2">
      <t xml:space="preserve">ヒノ </t>
    </rPh>
    <phoneticPr fontId="1"/>
  </si>
  <si>
    <t>３日</t>
    <phoneticPr fontId="1"/>
  </si>
  <si>
    <t>Ｆブロック</t>
    <phoneticPr fontId="1"/>
  </si>
  <si>
    <t>11</t>
    <phoneticPr fontId="1"/>
  </si>
  <si>
    <t>みきぼうパークひょうご 第球１技場　南ピッチ（通路側）</t>
    <rPh sb="12" eb="13">
      <t>ダイ2</t>
    </rPh>
    <rPh sb="13" eb="17">
      <t>キュウギジョウ</t>
    </rPh>
    <rPh sb="18" eb="19">
      <t>ミナミ</t>
    </rPh>
    <phoneticPr fontId="26"/>
  </si>
  <si>
    <t>みきぼうパークひょうご  第１球技場 北ピッチ（アップ場側）</t>
    <rPh sb="13" eb="14">
      <t>キュウギジョウ</t>
    </rPh>
    <rPh sb="17" eb="18">
      <t>キタ</t>
    </rPh>
    <phoneticPr fontId="26"/>
  </si>
  <si>
    <t>みきぼうパークひょうご 第１球技場　南ピッチ（通路側）</t>
    <rPh sb="12" eb="13">
      <t>ダイ2</t>
    </rPh>
    <rPh sb="14" eb="17">
      <t>キュウギジョウ</t>
    </rPh>
    <rPh sb="18" eb="19">
      <t>ミナミ</t>
    </rPh>
    <phoneticPr fontId="26"/>
  </si>
  <si>
    <t>No.24</t>
    <phoneticPr fontId="1"/>
  </si>
  <si>
    <t>No.25</t>
    <phoneticPr fontId="1"/>
  </si>
  <si>
    <t>No.26</t>
    <phoneticPr fontId="1"/>
  </si>
  <si>
    <t>３決</t>
    <phoneticPr fontId="1"/>
  </si>
  <si>
    <t>No.22の敗者</t>
    <phoneticPr fontId="1"/>
  </si>
  <si>
    <t>No.23の敗者</t>
    <phoneticPr fontId="1"/>
  </si>
  <si>
    <t>No.20の敗者</t>
    <rPh sb="6" eb="8">
      <t>ハイシャ</t>
    </rPh>
    <phoneticPr fontId="1"/>
  </si>
  <si>
    <t>No.22の勝者</t>
    <rPh sb="6" eb="8">
      <t>ショウシャ</t>
    </rPh>
    <phoneticPr fontId="1"/>
  </si>
  <si>
    <t>No.24の勝者</t>
    <rPh sb="6" eb="8">
      <t>ハイシャ</t>
    </rPh>
    <phoneticPr fontId="1"/>
  </si>
  <si>
    <t>No.24の敗者</t>
    <phoneticPr fontId="1"/>
  </si>
  <si>
    <t>ユニフォーム</t>
    <phoneticPr fontId="26"/>
  </si>
  <si>
    <t>◇ユニフォームは、GKを含む出場選手全員色違いを2セット用意するように努めると共に、</t>
    <rPh sb="1" eb="3">
      <t>ジュンジュン</t>
    </rPh>
    <rPh sb="3" eb="5">
      <t>ジュンケッショウ</t>
    </rPh>
    <rPh sb="7" eb="9">
      <t>シンパン</t>
    </rPh>
    <rPh sb="9" eb="10">
      <t>ブ</t>
    </rPh>
    <rPh sb="11" eb="13">
      <t>シメイ</t>
    </rPh>
    <rPh sb="17" eb="20">
      <t>タントウチク</t>
    </rPh>
    <rPh sb="20" eb="22">
      <t>シンパンイン</t>
    </rPh>
    <phoneticPr fontId="26"/>
  </si>
  <si>
    <t xml:space="preserve"> 　背番号は今大会期間中統一した番号を使用すること。</t>
    <phoneticPr fontId="26"/>
  </si>
  <si>
    <t>◇ユニフォームは、(公財)日本サッカー協会の当該年度制定ユニフォーム規程及び</t>
    <rPh sb="36" eb="37">
      <t>オヨビ</t>
    </rPh>
    <phoneticPr fontId="26"/>
  </si>
  <si>
    <t>　　兵庫県北播磨サッカー協会４種委員会主催大会について（統一事項）に準ずる。</t>
    <rPh sb="2" eb="5">
      <t>ヒョウゴ</t>
    </rPh>
    <phoneticPr fontId="1"/>
  </si>
  <si>
    <t>　◇ＧＫユニフォームが無いＦＰが緊急事態で急きょＧＫをする場合は、ＦＰ用で試合に着用してい
　　 ないユニフォームが、相手チームのユニフォームと、審判の判断で明確に色が異なると認められる
　　 場合は、ＦＰ用を着用することが出来る。
　　 ＦＰ用が無理な場合は、ビブスを着用することが出来る。
     ※緊急事態とは、大会当日の試合中における負傷退場等による場合とする。</t>
    <rPh sb="16" eb="20">
      <t>キンキュウ</t>
    </rPh>
    <rPh sb="21" eb="22">
      <t>キュウ</t>
    </rPh>
    <rPh sb="35" eb="36">
      <t>ヨウデ</t>
    </rPh>
    <rPh sb="37" eb="39">
      <t>シアイ</t>
    </rPh>
    <rPh sb="45" eb="51">
      <t>ジュンケッショウ</t>
    </rPh>
    <rPh sb="53" eb="54">
      <t>イ</t>
    </rPh>
    <rPh sb="54" eb="57">
      <t>ケッテイセン</t>
    </rPh>
    <rPh sb="58" eb="60">
      <t>ケッショウ</t>
    </rPh>
    <rPh sb="61" eb="63">
      <t>シンパン</t>
    </rPh>
    <rPh sb="69" eb="70">
      <t>メイ</t>
    </rPh>
    <rPh sb="71" eb="73">
      <t>ホジョ</t>
    </rPh>
    <rPh sb="73" eb="75">
      <t>シンパン</t>
    </rPh>
    <rPh sb="76" eb="77">
      <t>メイ</t>
    </rPh>
    <rPh sb="88" eb="89">
      <t>ミトメ</t>
    </rPh>
    <rPh sb="121" eb="122">
      <t>ヨウデ</t>
    </rPh>
    <rPh sb="123" eb="125">
      <t>ムリ</t>
    </rPh>
    <rPh sb="134" eb="136">
      <t>チャク</t>
    </rPh>
    <phoneticPr fontId="26"/>
  </si>
  <si>
    <t>　 延長戦に入る前のインターバルは原則5分間とする</t>
    <phoneticPr fontId="26"/>
  </si>
  <si>
    <t>◇決勝のみ１０分の延長戦を行う。なおも同点の場合、３人によるＰＫ戦を行う</t>
    <rPh sb="1" eb="3">
      <t>ケッショウ</t>
    </rPh>
    <rPh sb="7" eb="8">
      <t>フン</t>
    </rPh>
    <rPh sb="9" eb="12">
      <t>エンチョウセン</t>
    </rPh>
    <rPh sb="13" eb="14">
      <t>オコナ</t>
    </rPh>
    <rPh sb="19" eb="21">
      <t>ドウテン</t>
    </rPh>
    <rPh sb="22" eb="24">
      <t>バアイ</t>
    </rPh>
    <rPh sb="26" eb="27">
      <t>ニン</t>
    </rPh>
    <rPh sb="32" eb="33">
      <t>セン</t>
    </rPh>
    <rPh sb="34" eb="35">
      <t>オコナ</t>
    </rPh>
    <phoneticPr fontId="1"/>
  </si>
  <si>
    <t>◇優勝チームに兵庫県大会の出場権を付与する。</t>
    <rPh sb="1" eb="3">
      <t>ユウショウ</t>
    </rPh>
    <rPh sb="7" eb="10">
      <t>ヒョウゴケン</t>
    </rPh>
    <rPh sb="10" eb="12">
      <t>タイカイ</t>
    </rPh>
    <rPh sb="13" eb="16">
      <t>シュツジョウケン</t>
    </rPh>
    <rPh sb="17" eb="19">
      <t>フヨ</t>
    </rPh>
    <phoneticPr fontId="1"/>
  </si>
  <si>
    <t>◇各グループの２位チームのうち、成績上位２チームが決勝トーナメントに進出する</t>
    <rPh sb="1" eb="2">
      <t>カク</t>
    </rPh>
    <rPh sb="8" eb="9">
      <t>１イ</t>
    </rPh>
    <rPh sb="16" eb="18">
      <t>セイセキ</t>
    </rPh>
    <rPh sb="18" eb="20">
      <t>ジョウイ</t>
    </rPh>
    <rPh sb="25" eb="33">
      <t>ケッショ</t>
    </rPh>
    <rPh sb="34" eb="36">
      <t>シンシュツ</t>
    </rPh>
    <phoneticPr fontId="1"/>
  </si>
  <si>
    <t>◇決勝トーナメントにおいても、リーグ戦上位順に組合わせを行う</t>
    <rPh sb="1" eb="3">
      <t>ケッショウ</t>
    </rPh>
    <rPh sb="23" eb="25">
      <t>クミアワセ</t>
    </rPh>
    <rPh sb="28" eb="29">
      <t>オコナウ</t>
    </rPh>
    <phoneticPr fontId="1"/>
  </si>
  <si>
    <t>2023年度　第３０回関西小学生サッカー大会 北播磨予選　大会要項</t>
    <rPh sb="4" eb="6">
      <t>ネンド</t>
    </rPh>
    <rPh sb="7" eb="8">
      <t>ダイ</t>
    </rPh>
    <rPh sb="10" eb="12">
      <t>カンサイ</t>
    </rPh>
    <rPh sb="12" eb="15">
      <t>ショウガクセイ</t>
    </rPh>
    <rPh sb="19" eb="21">
      <t>タイカイ</t>
    </rPh>
    <rPh sb="22" eb="24">
      <t>ホクバン</t>
    </rPh>
    <rPh sb="24" eb="26">
      <t>ヨセン</t>
    </rPh>
    <rPh sb="27" eb="31">
      <t>タイカイヨウ</t>
    </rPh>
    <phoneticPr fontId="1"/>
  </si>
  <si>
    <t>2023年度　第３０回関西小学生サッカー大会 北播磨予選</t>
    <phoneticPr fontId="1"/>
  </si>
  <si>
    <t>2023年度　第３０回関西小学生サッカー大会 北播磨予選</t>
    <rPh sb="24" eb="26">
      <t>ハリマ</t>
    </rPh>
    <phoneticPr fontId="1"/>
  </si>
  <si>
    <t>日野ＦＣ</t>
    <rPh sb="0" eb="2">
      <t>ヒノ</t>
    </rPh>
    <phoneticPr fontId="1"/>
  </si>
  <si>
    <t>加西ＦＣロッソ</t>
    <rPh sb="0" eb="4">
      <t>カサイF</t>
    </rPh>
    <phoneticPr fontId="2"/>
  </si>
  <si>
    <t>２日</t>
    <rPh sb="1" eb="2">
      <t>ニチ</t>
    </rPh>
    <phoneticPr fontId="1"/>
  </si>
  <si>
    <t>◇参加１８チームを６グループに分ける</t>
    <rPh sb="1" eb="3">
      <t>サンカ</t>
    </rPh>
    <rPh sb="15" eb="16">
      <t>ワ</t>
    </rPh>
    <phoneticPr fontId="1"/>
  </si>
  <si>
    <t>　　　シード対象チーム：１部：１位〜６位</t>
    <phoneticPr fontId="1"/>
  </si>
  <si>
    <t>9</t>
    <phoneticPr fontId="1"/>
  </si>
  <si>
    <t>13</t>
    <phoneticPr fontId="1"/>
  </si>
  <si>
    <t>14</t>
    <phoneticPr fontId="1"/>
  </si>
  <si>
    <t>16</t>
    <phoneticPr fontId="1"/>
  </si>
  <si>
    <t>１位</t>
    <phoneticPr fontId="1"/>
  </si>
  <si>
    <t>２位</t>
    <phoneticPr fontId="1"/>
  </si>
  <si>
    <t>３位</t>
    <phoneticPr fontId="1"/>
  </si>
  <si>
    <t>５位</t>
    <phoneticPr fontId="1"/>
  </si>
  <si>
    <t>４位</t>
    <phoneticPr fontId="1"/>
  </si>
  <si>
    <t>６位</t>
    <phoneticPr fontId="1"/>
  </si>
  <si>
    <t>１０月１４日現在</t>
    <phoneticPr fontId="1"/>
  </si>
  <si>
    <t>２日</t>
    <phoneticPr fontId="1"/>
  </si>
  <si>
    <t>シードチーム</t>
    <phoneticPr fontId="1"/>
  </si>
  <si>
    <t>西脇・多可地区</t>
    <rPh sb="0" eb="2">
      <t xml:space="preserve">ニシワキ・タカチク </t>
    </rPh>
    <phoneticPr fontId="1"/>
  </si>
  <si>
    <t>前試合の勝者</t>
    <rPh sb="0" eb="1">
      <t xml:space="preserve">マエノシアイ </t>
    </rPh>
    <rPh sb="4" eb="6">
      <t xml:space="preserve">ショウシャ </t>
    </rPh>
    <phoneticPr fontId="1"/>
  </si>
  <si>
    <t>前試合の敗者</t>
    <rPh sb="0" eb="3">
      <t xml:space="preserve">マエシアイ </t>
    </rPh>
    <rPh sb="4" eb="6">
      <t xml:space="preserve">ハイシャ </t>
    </rPh>
    <phoneticPr fontId="1"/>
  </si>
  <si>
    <t>5
0</t>
    <phoneticPr fontId="1"/>
  </si>
  <si>
    <t>1          2</t>
    <phoneticPr fontId="1"/>
  </si>
  <si>
    <t>0           1</t>
    <phoneticPr fontId="1"/>
  </si>
  <si>
    <t>13
0</t>
    <phoneticPr fontId="1"/>
  </si>
  <si>
    <t>3
0</t>
    <phoneticPr fontId="1"/>
  </si>
  <si>
    <r>
      <rPr>
        <sz val="12"/>
        <color rgb="FFFF0000"/>
        <rFont val="ＭＳ Ｐゴシック"/>
        <family val="2"/>
        <charset val="128"/>
      </rPr>
      <t>16</t>
    </r>
    <r>
      <rPr>
        <sz val="12"/>
        <rFont val="ＭＳ Ｐゴシック"/>
        <family val="2"/>
        <charset val="128"/>
      </rPr>
      <t xml:space="preserve">
</t>
    </r>
    <r>
      <rPr>
        <sz val="12"/>
        <color rgb="FFFF0000"/>
        <rFont val="ＭＳ Ｐゴシック"/>
        <family val="2"/>
        <charset val="128"/>
      </rPr>
      <t>0</t>
    </r>
    <phoneticPr fontId="1"/>
  </si>
  <si>
    <t>加西ＦＣ</t>
    <rPh sb="0" eb="2">
      <t>カサ</t>
    </rPh>
    <phoneticPr fontId="1"/>
  </si>
  <si>
    <t>三樹平田ＳＣ</t>
    <rPh sb="0" eb="4">
      <t>サンジュ</t>
    </rPh>
    <phoneticPr fontId="1"/>
  </si>
  <si>
    <t>1
3</t>
    <phoneticPr fontId="1"/>
  </si>
  <si>
    <t>W１</t>
    <phoneticPr fontId="1"/>
  </si>
  <si>
    <t>W２</t>
    <phoneticPr fontId="1"/>
  </si>
  <si>
    <t>12
0</t>
    <phoneticPr fontId="1"/>
  </si>
  <si>
    <t>5        0</t>
    <phoneticPr fontId="1"/>
  </si>
  <si>
    <t>4
0</t>
    <phoneticPr fontId="1"/>
  </si>
  <si>
    <t>6         1</t>
    <phoneticPr fontId="1"/>
  </si>
  <si>
    <t>旭ＦＣＪｒ</t>
    <rPh sb="0" eb="1">
      <t>アサヒ</t>
    </rPh>
    <phoneticPr fontId="1"/>
  </si>
  <si>
    <t>ＬＵＺ零壱ＦＣ</t>
    <phoneticPr fontId="1"/>
  </si>
  <si>
    <t>M.SERIO.FC</t>
    <phoneticPr fontId="1"/>
  </si>
  <si>
    <t>小野東ＳＳＤ</t>
    <rPh sb="0" eb="3">
      <t>オノヒガシ</t>
    </rPh>
    <phoneticPr fontId="1"/>
  </si>
  <si>
    <t>社ＦＣＪｒ</t>
    <rPh sb="0" eb="1">
      <t xml:space="preserve">ヤシロ </t>
    </rPh>
    <phoneticPr fontId="1"/>
  </si>
  <si>
    <r>
      <rPr>
        <sz val="12"/>
        <color rgb="FFFF0000"/>
        <rFont val="ＭＳ Ｐゴシック"/>
        <family val="2"/>
        <charset val="128"/>
      </rPr>
      <t>1
PK(4-3)</t>
    </r>
    <r>
      <rPr>
        <sz val="12"/>
        <rFont val="ＭＳ Ｐゴシック"/>
        <family val="2"/>
        <charset val="128"/>
      </rPr>
      <t xml:space="preserve">
1</t>
    </r>
    <phoneticPr fontId="1"/>
  </si>
  <si>
    <t>1           0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</si>
</sst>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&quot;年&quot;m&quot;月&quot;d&quot;日&quot;\(aaa\)"/>
  </numFmts>
  <fonts count="49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2"/>
      <charset val="128"/>
    </font>
    <font>
      <sz val="10"/>
      <name val="ＭＳ Ｐ明朝"/>
      <family val="1"/>
      <charset val="128"/>
    </font>
    <font>
      <b/>
      <sz val="14"/>
      <name val="ＤＦＰPOP体"/>
      <family val="3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2"/>
      <charset val="128"/>
    </font>
    <font>
      <sz val="18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1"/>
      <name val="ＭＳ Ｐゴシック"/>
      <family val="2"/>
      <charset val="128"/>
    </font>
    <font>
      <sz val="14"/>
      <name val="HGP創英角ｺﾞｼｯｸUB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ＤＦPOP体"/>
      <charset val="128"/>
    </font>
    <font>
      <sz val="12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P創英角ｺﾞｼｯｸUB"/>
      <family val="2"/>
      <charset val="128"/>
    </font>
    <font>
      <sz val="20"/>
      <name val="HGP創英角ｺﾞｼｯｸUB"/>
      <family val="2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 (本文)"/>
      <family val="3"/>
      <charset val="128"/>
    </font>
    <font>
      <sz val="11"/>
      <name val="ＭＳ ゴシック"/>
      <family val="2"/>
      <charset val="128"/>
    </font>
    <font>
      <sz val="11"/>
      <name val="ＭＳ Ｐゴシック"/>
      <family val="3"/>
    </font>
    <font>
      <b/>
      <sz val="11"/>
      <color rgb="FFFF0000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sz val="14"/>
      <name val="ＭＳ Ｐゴシック"/>
      <family val="2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0"/>
      <name val="ＤＨＰ特太ゴシック体"/>
      <family val="3"/>
      <charset val="128"/>
    </font>
    <font>
      <b/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FFF96"/>
        <bgColor indexed="64"/>
      </patternFill>
    </fill>
    <fill>
      <patternFill patternType="solid">
        <fgColor rgb="FFFDFFA6"/>
        <bgColor indexed="64"/>
      </patternFill>
    </fill>
    <fill>
      <patternFill patternType="solid">
        <fgColor rgb="FFFF9FCC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157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/>
  </cellStyleXfs>
  <cellXfs count="30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/>
    <xf numFmtId="49" fontId="2" fillId="0" borderId="0" xfId="0" applyNumberFormat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0" fillId="0" borderId="0" xfId="0" applyNumberFormat="1"/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15" fillId="0" borderId="0" xfId="0" applyNumberFormat="1" applyFont="1"/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shrinkToFit="1"/>
    </xf>
    <xf numFmtId="0" fontId="2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9" fontId="0" fillId="0" borderId="28" xfId="0" applyNumberFormat="1" applyBorder="1"/>
    <xf numFmtId="49" fontId="0" fillId="0" borderId="29" xfId="0" applyNumberFormat="1" applyBorder="1"/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21" fillId="0" borderId="0" xfId="0" applyNumberFormat="1" applyFont="1"/>
    <xf numFmtId="49" fontId="21" fillId="0" borderId="10" xfId="0" applyNumberFormat="1" applyFont="1" applyBorder="1"/>
    <xf numFmtId="49" fontId="21" fillId="0" borderId="11" xfId="0" applyNumberFormat="1" applyFont="1" applyBorder="1"/>
    <xf numFmtId="49" fontId="21" fillId="0" borderId="8" xfId="0" applyNumberFormat="1" applyFont="1" applyBorder="1"/>
    <xf numFmtId="49" fontId="21" fillId="0" borderId="2" xfId="0" applyNumberFormat="1" applyFont="1" applyBorder="1"/>
    <xf numFmtId="49" fontId="21" fillId="0" borderId="9" xfId="0" applyNumberFormat="1" applyFont="1" applyBorder="1"/>
    <xf numFmtId="49" fontId="21" fillId="0" borderId="21" xfId="0" applyNumberFormat="1" applyFont="1" applyBorder="1"/>
    <xf numFmtId="49" fontId="21" fillId="0" borderId="22" xfId="0" applyNumberFormat="1" applyFont="1" applyBorder="1"/>
    <xf numFmtId="49" fontId="21" fillId="0" borderId="23" xfId="0" applyNumberFormat="1" applyFont="1" applyBorder="1"/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" fillId="0" borderId="9" xfId="0" applyNumberFormat="1" applyFont="1" applyBorder="1"/>
    <xf numFmtId="49" fontId="22" fillId="0" borderId="12" xfId="0" applyNumberFormat="1" applyFont="1" applyBorder="1" applyAlignment="1">
      <alignment horizontal="center" vertical="center"/>
    </xf>
    <xf numFmtId="0" fontId="24" fillId="0" borderId="0" xfId="0" applyFont="1"/>
    <xf numFmtId="0" fontId="6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49" fontId="21" fillId="0" borderId="30" xfId="0" applyNumberFormat="1" applyFont="1" applyBorder="1"/>
    <xf numFmtId="49" fontId="21" fillId="0" borderId="31" xfId="0" applyNumberFormat="1" applyFont="1" applyBorder="1"/>
    <xf numFmtId="49" fontId="21" fillId="0" borderId="32" xfId="0" applyNumberFormat="1" applyFont="1" applyBorder="1"/>
    <xf numFmtId="0" fontId="28" fillId="0" borderId="0" xfId="0" applyFont="1" applyAlignment="1">
      <alignment horizontal="centerContinuous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2" fillId="0" borderId="3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6" xfId="0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49" fontId="36" fillId="0" borderId="0" xfId="0" applyNumberFormat="1" applyFont="1"/>
    <xf numFmtId="49" fontId="14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49" fontId="14" fillId="0" borderId="0" xfId="0" applyNumberFormat="1" applyFont="1" applyAlignment="1">
      <alignment horizontal="center" shrinkToFit="1"/>
    </xf>
    <xf numFmtId="49" fontId="21" fillId="0" borderId="9" xfId="0" applyNumberFormat="1" applyFont="1" applyBorder="1" applyAlignment="1">
      <alignment horizontal="center" vertical="center"/>
    </xf>
    <xf numFmtId="0" fontId="33" fillId="0" borderId="0" xfId="156" applyFont="1" applyAlignment="1">
      <alignment vertical="center"/>
    </xf>
    <xf numFmtId="0" fontId="0" fillId="0" borderId="0" xfId="0" applyAlignment="1">
      <alignment vertical="center" shrinkToFit="1"/>
    </xf>
    <xf numFmtId="0" fontId="31" fillId="0" borderId="0" xfId="0" applyFont="1" applyAlignment="1">
      <alignment vertical="center" shrinkToFit="1"/>
    </xf>
    <xf numFmtId="49" fontId="2" fillId="0" borderId="37" xfId="0" applyNumberFormat="1" applyFont="1" applyBorder="1"/>
    <xf numFmtId="49" fontId="21" fillId="3" borderId="38" xfId="0" applyNumberFormat="1" applyFont="1" applyFill="1" applyBorder="1" applyAlignment="1">
      <alignment horizontal="center" vertical="center"/>
    </xf>
    <xf numFmtId="49" fontId="13" fillId="0" borderId="38" xfId="0" applyNumberFormat="1" applyFont="1" applyBorder="1"/>
    <xf numFmtId="49" fontId="2" fillId="0" borderId="38" xfId="0" applyNumberFormat="1" applyFont="1" applyBorder="1"/>
    <xf numFmtId="49" fontId="2" fillId="0" borderId="38" xfId="0" applyNumberFormat="1" applyFont="1" applyBorder="1" applyAlignment="1">
      <alignment horizontal="center" vertical="top" shrinkToFit="1"/>
    </xf>
    <xf numFmtId="49" fontId="2" fillId="0" borderId="39" xfId="0" applyNumberFormat="1" applyFont="1" applyBorder="1"/>
    <xf numFmtId="49" fontId="2" fillId="0" borderId="40" xfId="0" applyNumberFormat="1" applyFont="1" applyBorder="1"/>
    <xf numFmtId="49" fontId="2" fillId="0" borderId="41" xfId="0" applyNumberFormat="1" applyFont="1" applyBorder="1"/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left" vertical="center" shrinkToFit="1"/>
    </xf>
    <xf numFmtId="49" fontId="14" fillId="0" borderId="40" xfId="0" applyNumberFormat="1" applyFont="1" applyBorder="1" applyAlignment="1">
      <alignment horizontal="right" vertical="top"/>
    </xf>
    <xf numFmtId="49" fontId="14" fillId="0" borderId="41" xfId="0" applyNumberFormat="1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left" vertical="center" shrinkToFit="1"/>
    </xf>
    <xf numFmtId="49" fontId="2" fillId="0" borderId="42" xfId="0" applyNumberFormat="1" applyFont="1" applyBorder="1"/>
    <xf numFmtId="49" fontId="2" fillId="0" borderId="43" xfId="0" applyNumberFormat="1" applyFont="1" applyBorder="1"/>
    <xf numFmtId="49" fontId="2" fillId="0" borderId="44" xfId="0" applyNumberFormat="1" applyFont="1" applyBorder="1"/>
    <xf numFmtId="49" fontId="21" fillId="4" borderId="38" xfId="0" applyNumberFormat="1" applyFont="1" applyFill="1" applyBorder="1" applyAlignment="1">
      <alignment horizontal="center" vertical="center"/>
    </xf>
    <xf numFmtId="49" fontId="14" fillId="0" borderId="40" xfId="0" applyNumberFormat="1" applyFont="1" applyBorder="1" applyAlignment="1">
      <alignment horizontal="right" vertical="top" shrinkToFit="1"/>
    </xf>
    <xf numFmtId="49" fontId="14" fillId="0" borderId="41" xfId="0" applyNumberFormat="1" applyFont="1" applyBorder="1" applyAlignment="1">
      <alignment horizontal="center" shrinkToFit="1"/>
    </xf>
    <xf numFmtId="49" fontId="14" fillId="0" borderId="0" xfId="0" applyNumberFormat="1" applyFont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49" fontId="13" fillId="0" borderId="0" xfId="0" applyNumberFormat="1" applyFont="1"/>
    <xf numFmtId="49" fontId="2" fillId="0" borderId="0" xfId="0" applyNumberFormat="1" applyFont="1" applyAlignment="1">
      <alignment horizontal="center" vertical="top" shrinkToFit="1"/>
    </xf>
    <xf numFmtId="0" fontId="14" fillId="5" borderId="0" xfId="0" applyFont="1" applyFill="1" applyAlignment="1">
      <alignment horizontal="center" vertical="center" shrinkToFit="1"/>
    </xf>
    <xf numFmtId="49" fontId="14" fillId="0" borderId="0" xfId="0" applyNumberFormat="1" applyFont="1" applyAlignment="1">
      <alignment horizontal="right" vertical="center" shrinkToFit="1"/>
    </xf>
    <xf numFmtId="49" fontId="14" fillId="0" borderId="0" xfId="0" applyNumberFormat="1" applyFont="1" applyAlignment="1">
      <alignment horizontal="left" vertical="top" shrinkToFit="1"/>
    </xf>
    <xf numFmtId="49" fontId="14" fillId="0" borderId="0" xfId="0" applyNumberFormat="1" applyFont="1" applyAlignment="1">
      <alignment horizontal="right" vertical="top" shrinkToFit="1"/>
    </xf>
    <xf numFmtId="49" fontId="14" fillId="0" borderId="0" xfId="0" applyNumberFormat="1" applyFont="1" applyAlignment="1">
      <alignment vertical="center" shrinkToFit="1"/>
    </xf>
    <xf numFmtId="49" fontId="14" fillId="0" borderId="0" xfId="0" applyNumberFormat="1" applyFont="1" applyAlignment="1">
      <alignment horizontal="left" vertical="center"/>
    </xf>
    <xf numFmtId="49" fontId="21" fillId="0" borderId="22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top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 shrinkToFit="1"/>
    </xf>
    <xf numFmtId="49" fontId="38" fillId="0" borderId="0" xfId="0" applyNumberFormat="1" applyFont="1"/>
    <xf numFmtId="0" fontId="40" fillId="0" borderId="8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45" fillId="0" borderId="0" xfId="0" applyFont="1" applyAlignment="1">
      <alignment horizontal="distributed" vertical="center" shrinkToFit="1"/>
    </xf>
    <xf numFmtId="1" fontId="45" fillId="0" borderId="10" xfId="0" applyNumberFormat="1" applyFont="1" applyBorder="1" applyAlignment="1">
      <alignment horizontal="center" vertical="center" shrinkToFit="1"/>
    </xf>
    <xf numFmtId="1" fontId="45" fillId="0" borderId="8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distributed" vertical="center" shrinkToFit="1"/>
    </xf>
    <xf numFmtId="0" fontId="45" fillId="0" borderId="8" xfId="0" applyFont="1" applyBorder="1" applyAlignment="1">
      <alignment horizontal="distributed" vertical="center" shrinkToFit="1"/>
    </xf>
    <xf numFmtId="1" fontId="45" fillId="0" borderId="10" xfId="0" applyNumberFormat="1" applyFont="1" applyBorder="1" applyAlignment="1">
      <alignment horizontal="distributed" vertical="center" shrinkToFit="1"/>
    </xf>
    <xf numFmtId="1" fontId="45" fillId="0" borderId="8" xfId="0" applyNumberFormat="1" applyFont="1" applyBorder="1" applyAlignment="1">
      <alignment horizontal="distributed" vertical="center" shrinkToFi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distributed" vertical="center" shrinkToFit="1"/>
    </xf>
    <xf numFmtId="1" fontId="46" fillId="0" borderId="10" xfId="0" applyNumberFormat="1" applyFont="1" applyBorder="1" applyAlignment="1">
      <alignment horizontal="center" vertical="center" shrinkToFit="1"/>
    </xf>
    <xf numFmtId="1" fontId="46" fillId="0" borderId="8" xfId="0" applyNumberFormat="1" applyFont="1" applyBorder="1" applyAlignment="1">
      <alignment horizontal="center" vertical="center" shrinkToFit="1"/>
    </xf>
    <xf numFmtId="1" fontId="46" fillId="0" borderId="10" xfId="0" applyNumberFormat="1" applyFont="1" applyBorder="1" applyAlignment="1">
      <alignment horizontal="distributed" vertical="center" shrinkToFit="1"/>
    </xf>
    <xf numFmtId="1" fontId="46" fillId="0" borderId="8" xfId="0" applyNumberFormat="1" applyFont="1" applyBorder="1" applyAlignment="1">
      <alignment horizontal="distributed" vertical="center" shrinkToFit="1"/>
    </xf>
    <xf numFmtId="0" fontId="47" fillId="0" borderId="0" xfId="0" applyFont="1"/>
    <xf numFmtId="0" fontId="8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8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8" xfId="0" applyFont="1" applyBorder="1" applyAlignment="1">
      <alignment horizontal="center" vertical="center" shrinkToFit="1"/>
    </xf>
    <xf numFmtId="49" fontId="42" fillId="0" borderId="40" xfId="0" applyNumberFormat="1" applyFont="1" applyBorder="1" applyAlignment="1">
      <alignment horizontal="right" vertical="center" wrapText="1" shrinkToFit="1"/>
    </xf>
    <xf numFmtId="49" fontId="48" fillId="0" borderId="0" xfId="0" applyNumberFormat="1" applyFont="1" applyAlignment="1">
      <alignment horizontal="left" vertical="center" wrapText="1" shrinkToFit="1"/>
    </xf>
    <xf numFmtId="0" fontId="48" fillId="0" borderId="0" xfId="0" applyFont="1" applyAlignment="1">
      <alignment horizontal="center" vertical="center" shrinkToFit="1"/>
    </xf>
    <xf numFmtId="49" fontId="42" fillId="0" borderId="0" xfId="0" applyNumberFormat="1" applyFont="1" applyAlignment="1">
      <alignment horizontal="right" vertical="center" wrapText="1" shrinkToFit="1"/>
    </xf>
    <xf numFmtId="49" fontId="48" fillId="0" borderId="41" xfId="0" applyNumberFormat="1" applyFont="1" applyBorder="1" applyAlignment="1">
      <alignment horizontal="left" vertical="center" wrapText="1" shrinkToFit="1"/>
    </xf>
    <xf numFmtId="49" fontId="48" fillId="0" borderId="40" xfId="0" applyNumberFormat="1" applyFont="1" applyBorder="1" applyAlignment="1">
      <alignment horizontal="right" vertical="center" wrapText="1" shrinkToFit="1"/>
    </xf>
    <xf numFmtId="0" fontId="42" fillId="0" borderId="0" xfId="0" applyFont="1" applyAlignment="1">
      <alignment horizontal="center" vertical="center" shrinkToFit="1"/>
    </xf>
    <xf numFmtId="49" fontId="48" fillId="0" borderId="0" xfId="0" applyNumberFormat="1" applyFont="1" applyAlignment="1">
      <alignment horizontal="right" vertical="center" wrapText="1" shrinkToFit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49" fontId="27" fillId="0" borderId="0" xfId="0" applyNumberFormat="1" applyFont="1" applyAlignment="1">
      <alignment horizont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top"/>
    </xf>
    <xf numFmtId="0" fontId="30" fillId="0" borderId="13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35" fillId="0" borderId="3" xfId="0" applyFont="1" applyBorder="1" applyAlignment="1" applyProtection="1">
      <alignment horizontal="center" vertical="center" shrinkToFit="1"/>
      <protection locked="0"/>
    </xf>
    <xf numFmtId="0" fontId="35" fillId="0" borderId="33" xfId="0" applyFont="1" applyBorder="1" applyAlignment="1" applyProtection="1">
      <alignment horizontal="center" vertical="center" shrinkToFit="1"/>
      <protection locked="0"/>
    </xf>
    <xf numFmtId="0" fontId="35" fillId="0" borderId="1" xfId="0" applyFont="1" applyBorder="1" applyAlignment="1" applyProtection="1">
      <alignment horizontal="center" vertical="center" shrinkToFit="1"/>
      <protection locked="0"/>
    </xf>
    <xf numFmtId="0" fontId="40" fillId="2" borderId="5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41" fillId="0" borderId="4" xfId="0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0" fillId="2" borderId="4" xfId="0" applyFont="1" applyFill="1" applyBorder="1" applyAlignment="1">
      <alignment horizontal="center" vertical="center" shrinkToFit="1"/>
    </xf>
    <xf numFmtId="0" fontId="40" fillId="2" borderId="2" xfId="0" applyFont="1" applyFill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3" fillId="0" borderId="0" xfId="156" applyFont="1" applyAlignment="1">
      <alignment horizontal="left" vertical="center"/>
    </xf>
    <xf numFmtId="0" fontId="30" fillId="0" borderId="5" xfId="0" applyFont="1" applyBorder="1" applyAlignment="1">
      <alignment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6" xfId="0" applyFont="1" applyBorder="1" applyAlignment="1">
      <alignment vertical="center" shrinkToFit="1"/>
    </xf>
    <xf numFmtId="0" fontId="40" fillId="2" borderId="6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7" fillId="0" borderId="3" xfId="0" applyFont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center" vertical="center" shrinkToFit="1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" fontId="5" fillId="0" borderId="20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vertical="center"/>
    </xf>
    <xf numFmtId="20" fontId="2" fillId="0" borderId="4" xfId="0" applyNumberFormat="1" applyFont="1" applyBorder="1" applyAlignment="1">
      <alignment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shrinkToFit="1"/>
    </xf>
    <xf numFmtId="1" fontId="7" fillId="0" borderId="8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vertical="center"/>
    </xf>
    <xf numFmtId="20" fontId="2" fillId="0" borderId="0" xfId="0" applyNumberFormat="1" applyFont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shrinkToFit="1"/>
    </xf>
    <xf numFmtId="1" fontId="5" fillId="0" borderId="18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" fontId="2" fillId="0" borderId="24" xfId="0" applyNumberFormat="1" applyFont="1" applyBorder="1" applyAlignment="1">
      <alignment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20" fontId="2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57">
    <cellStyle name="ハイパーリンク" xfId="60" builtinId="8" hidden="1"/>
    <cellStyle name="ハイパーリンク" xfId="64" builtinId="8" hidden="1"/>
    <cellStyle name="ハイパーリンク" xfId="68" builtinId="8" hidden="1"/>
    <cellStyle name="ハイパーリンク" xfId="72" builtinId="8" hidden="1"/>
    <cellStyle name="ハイパーリンク" xfId="76" builtinId="8" hidden="1"/>
    <cellStyle name="ハイパーリンク" xfId="80" builtinId="8" hidden="1"/>
    <cellStyle name="ハイパーリンク" xfId="84" builtinId="8" hidden="1"/>
    <cellStyle name="ハイパーリンク" xfId="88" builtinId="8" hidden="1"/>
    <cellStyle name="ハイパーリンク" xfId="92" builtinId="8" hidden="1"/>
    <cellStyle name="ハイパーリンク" xfId="96" builtinId="8" hidden="1"/>
    <cellStyle name="ハイパーリンク" xfId="100" builtinId="8" hidden="1"/>
    <cellStyle name="ハイパーリンク" xfId="104" builtinId="8" hidden="1"/>
    <cellStyle name="ハイパーリンク" xfId="108" builtinId="8" hidden="1"/>
    <cellStyle name="ハイパーリンク" xfId="112" builtinId="8" hidden="1"/>
    <cellStyle name="ハイパーリンク" xfId="116" builtinId="8" hidden="1"/>
    <cellStyle name="ハイパーリンク" xfId="120" builtinId="8" hidden="1"/>
    <cellStyle name="ハイパーリンク" xfId="124" builtinId="8" hidden="1"/>
    <cellStyle name="ハイパーリンク" xfId="128" builtinId="8" hidden="1"/>
    <cellStyle name="ハイパーリンク" xfId="132" builtinId="8" hidden="1"/>
    <cellStyle name="ハイパーリンク" xfId="136" builtinId="8" hidden="1"/>
    <cellStyle name="ハイパーリンク" xfId="140" builtinId="8" hidden="1"/>
    <cellStyle name="ハイパーリンク" xfId="144" builtinId="8" hidden="1"/>
    <cellStyle name="ハイパーリンク" xfId="148" builtinId="8" hidden="1"/>
    <cellStyle name="ハイパーリンク" xfId="152" builtinId="8" hidden="1"/>
    <cellStyle name="ハイパーリンク" xfId="154" builtinId="8" hidden="1"/>
    <cellStyle name="ハイパーリンク" xfId="150" builtinId="8" hidden="1"/>
    <cellStyle name="ハイパーリンク" xfId="146" builtinId="8" hidden="1"/>
    <cellStyle name="ハイパーリンク" xfId="142" builtinId="8" hidden="1"/>
    <cellStyle name="ハイパーリンク" xfId="138" builtinId="8" hidden="1"/>
    <cellStyle name="ハイパーリンク" xfId="134" builtinId="8" hidden="1"/>
    <cellStyle name="ハイパーリンク" xfId="130" builtinId="8" hidden="1"/>
    <cellStyle name="ハイパーリンク" xfId="126" builtinId="8" hidden="1"/>
    <cellStyle name="ハイパーリンク" xfId="122" builtinId="8" hidden="1"/>
    <cellStyle name="ハイパーリンク" xfId="118" builtinId="8" hidden="1"/>
    <cellStyle name="ハイパーリンク" xfId="114" builtinId="8" hidden="1"/>
    <cellStyle name="ハイパーリンク" xfId="110" builtinId="8" hidden="1"/>
    <cellStyle name="ハイパーリンク" xfId="106" builtinId="8" hidden="1"/>
    <cellStyle name="ハイパーリンク" xfId="102" builtinId="8" hidden="1"/>
    <cellStyle name="ハイパーリンク" xfId="98" builtinId="8" hidden="1"/>
    <cellStyle name="ハイパーリンク" xfId="94" builtinId="8" hidden="1"/>
    <cellStyle name="ハイパーリンク" xfId="90" builtinId="8" hidden="1"/>
    <cellStyle name="ハイパーリンク" xfId="86" builtinId="8" hidden="1"/>
    <cellStyle name="ハイパーリンク" xfId="82" builtinId="8" hidden="1"/>
    <cellStyle name="ハイパーリンク" xfId="78" builtinId="8" hidden="1"/>
    <cellStyle name="ハイパーリンク" xfId="74" builtinId="8" hidden="1"/>
    <cellStyle name="ハイパーリンク" xfId="70" builtinId="8" hidden="1"/>
    <cellStyle name="ハイパーリンク" xfId="66" builtinId="8" hidden="1"/>
    <cellStyle name="ハイパーリンク" xfId="62" builtinId="8" hidden="1"/>
    <cellStyle name="ハイパーリンク" xfId="58" builtinId="8" hidden="1"/>
    <cellStyle name="ハイパーリンク" xfId="20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6" builtinId="8" hidden="1"/>
    <cellStyle name="ハイパーリンク" xfId="54" builtinId="8" hidden="1"/>
    <cellStyle name="ハイパーリンク" xfId="46" builtinId="8" hidden="1"/>
    <cellStyle name="ハイパーリンク" xfId="38" builtinId="8" hidden="1"/>
    <cellStyle name="ハイパーリンク" xfId="30" builtinId="8" hidden="1"/>
    <cellStyle name="ハイパーリンク" xfId="22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4" builtinId="8" hidden="1"/>
    <cellStyle name="ハイパーリンク" xfId="8" builtinId="8" hidden="1"/>
    <cellStyle name="ハイパーリンク" xfId="6" builtinId="8" hidden="1"/>
    <cellStyle name="ハイパーリンク" xfId="2" builtinId="8" hidden="1"/>
    <cellStyle name="標準" xfId="0" builtinId="0"/>
    <cellStyle name="標準 2" xfId="1" xr:uid="{00000000-0005-0000-0000-00004E000000}"/>
    <cellStyle name="標準 2 3" xfId="156" xr:uid="{65C43582-EAA2-C646-99F0-A12458D4D84A}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49" builtinId="9" hidden="1"/>
    <cellStyle name="表示済みのハイパーリンク" xfId="141" builtinId="9" hidden="1"/>
    <cellStyle name="表示済みのハイパーリンク" xfId="133" builtinId="9" hidden="1"/>
    <cellStyle name="表示済みのハイパーリンク" xfId="125" builtinId="9" hidden="1"/>
    <cellStyle name="表示済みのハイパーリンク" xfId="117" builtinId="9" hidden="1"/>
    <cellStyle name="表示済みのハイパーリンク" xfId="109" builtinId="9" hidden="1"/>
    <cellStyle name="表示済みのハイパーリンク" xfId="101" builtinId="9" hidden="1"/>
    <cellStyle name="表示済みのハイパーリンク" xfId="93" builtinId="9" hidden="1"/>
    <cellStyle name="表示済みのハイパーリンク" xfId="85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69" builtinId="9" hidden="1"/>
    <cellStyle name="表示済みのハイパーリンク" xfId="53" builtinId="9" hidden="1"/>
    <cellStyle name="表示済みのハイパーリンク" xfId="3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5" builtinId="9" hidden="1"/>
    <cellStyle name="表示済みのハイパーリンク" xfId="3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FCC"/>
      <color rgb="FFFDFFA6"/>
      <color rgb="FF9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549275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E9AC90E9-E3CB-D44C-B95D-124878AF73EA}"/>
            </a:ext>
          </a:extLst>
        </xdr:cNvPr>
        <xdr:cNvSpPr>
          <a:spLocks noChangeArrowheads="1"/>
        </xdr:cNvSpPr>
      </xdr:nvSpPr>
      <xdr:spPr bwMode="auto">
        <a:xfrm>
          <a:off x="601133" y="1811867"/>
          <a:ext cx="685800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Ａ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11043</xdr:colOff>
      <xdr:row>9</xdr:row>
      <xdr:rowOff>22086</xdr:rowOff>
    </xdr:from>
    <xdr:to>
      <xdr:col>10</xdr:col>
      <xdr:colOff>11044</xdr:colOff>
      <xdr:row>10</xdr:row>
      <xdr:rowOff>8144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720F68C1-3B9D-2840-807B-9D9455806A33}"/>
            </a:ext>
          </a:extLst>
        </xdr:cNvPr>
        <xdr:cNvSpPr>
          <a:spLocks noChangeArrowheads="1"/>
        </xdr:cNvSpPr>
      </xdr:nvSpPr>
      <xdr:spPr bwMode="auto">
        <a:xfrm>
          <a:off x="4527826" y="1822173"/>
          <a:ext cx="684696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Ｅ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11044</xdr:colOff>
      <xdr:row>9</xdr:row>
      <xdr:rowOff>22486</xdr:rowOff>
    </xdr:from>
    <xdr:to>
      <xdr:col>10</xdr:col>
      <xdr:colOff>11044</xdr:colOff>
      <xdr:row>10</xdr:row>
      <xdr:rowOff>11130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BD5C21CC-7150-104C-9779-FE7F0AE2C0A7}"/>
            </a:ext>
          </a:extLst>
        </xdr:cNvPr>
        <xdr:cNvSpPr>
          <a:spLocks noChangeArrowheads="1"/>
        </xdr:cNvSpPr>
      </xdr:nvSpPr>
      <xdr:spPr bwMode="auto">
        <a:xfrm>
          <a:off x="4530413" y="2070504"/>
          <a:ext cx="686487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Ｄ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1</xdr:colOff>
      <xdr:row>9</xdr:row>
      <xdr:rowOff>549275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D92569E8-DF15-ED44-94B8-E9ED144936F5}"/>
            </a:ext>
          </a:extLst>
        </xdr:cNvPr>
        <xdr:cNvSpPr>
          <a:spLocks noChangeArrowheads="1"/>
        </xdr:cNvSpPr>
      </xdr:nvSpPr>
      <xdr:spPr bwMode="auto">
        <a:xfrm>
          <a:off x="6452973" y="2048018"/>
          <a:ext cx="686487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Ｅ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15</xdr:row>
      <xdr:rowOff>3003</xdr:rowOff>
    </xdr:from>
    <xdr:to>
      <xdr:col>10</xdr:col>
      <xdr:colOff>0</xdr:colOff>
      <xdr:row>15</xdr:row>
      <xdr:rowOff>557541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A7B25A5-E9A1-A04D-884F-DF62D79BA88A}"/>
            </a:ext>
          </a:extLst>
        </xdr:cNvPr>
        <xdr:cNvSpPr>
          <a:spLocks noChangeArrowheads="1"/>
        </xdr:cNvSpPr>
      </xdr:nvSpPr>
      <xdr:spPr bwMode="auto">
        <a:xfrm>
          <a:off x="4519369" y="3687147"/>
          <a:ext cx="686487" cy="554538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Ｆ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549275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AB3B9DCE-3B2B-3747-B6F4-E396C864FA63}"/>
            </a:ext>
          </a:extLst>
        </xdr:cNvPr>
        <xdr:cNvSpPr>
          <a:spLocks noChangeArrowheads="1"/>
        </xdr:cNvSpPr>
      </xdr:nvSpPr>
      <xdr:spPr bwMode="auto">
        <a:xfrm>
          <a:off x="596900" y="1803400"/>
          <a:ext cx="685800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Ａ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9</xdr:row>
      <xdr:rowOff>11441</xdr:rowOff>
    </xdr:from>
    <xdr:to>
      <xdr:col>6</xdr:col>
      <xdr:colOff>0</xdr:colOff>
      <xdr:row>10</xdr:row>
      <xdr:rowOff>85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C202F014-4324-0440-997D-F9574B2D7024}"/>
            </a:ext>
          </a:extLst>
        </xdr:cNvPr>
        <xdr:cNvSpPr>
          <a:spLocks noChangeArrowheads="1"/>
        </xdr:cNvSpPr>
      </xdr:nvSpPr>
      <xdr:spPr bwMode="auto">
        <a:xfrm>
          <a:off x="2551441" y="2059459"/>
          <a:ext cx="686487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Ｂ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9</xdr:row>
      <xdr:rowOff>11441</xdr:rowOff>
    </xdr:from>
    <xdr:to>
      <xdr:col>13</xdr:col>
      <xdr:colOff>686486</xdr:colOff>
      <xdr:row>10</xdr:row>
      <xdr:rowOff>85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CA36F91F-4F3A-FF43-932E-8B22FDEAA4D3}"/>
            </a:ext>
          </a:extLst>
        </xdr:cNvPr>
        <xdr:cNvSpPr>
          <a:spLocks noChangeArrowheads="1"/>
        </xdr:cNvSpPr>
      </xdr:nvSpPr>
      <xdr:spPr bwMode="auto">
        <a:xfrm>
          <a:off x="6452973" y="2059459"/>
          <a:ext cx="686486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Ｅ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15</xdr:row>
      <xdr:rowOff>11441</xdr:rowOff>
    </xdr:from>
    <xdr:to>
      <xdr:col>2</xdr:col>
      <xdr:colOff>0</xdr:colOff>
      <xdr:row>16</xdr:row>
      <xdr:rowOff>85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8A9AA58A-BD6F-AB49-A0B3-24030573B68A}"/>
            </a:ext>
          </a:extLst>
        </xdr:cNvPr>
        <xdr:cNvSpPr>
          <a:spLocks noChangeArrowheads="1"/>
        </xdr:cNvSpPr>
      </xdr:nvSpPr>
      <xdr:spPr bwMode="auto">
        <a:xfrm>
          <a:off x="594955" y="3695585"/>
          <a:ext cx="686486" cy="54927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Ｃ</a:t>
          </a:r>
          <a:endParaRPr lang="en-US" altLang="ja-JP" sz="11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184724</xdr:colOff>
      <xdr:row>5</xdr:row>
      <xdr:rowOff>23092</xdr:rowOff>
    </xdr:from>
    <xdr:to>
      <xdr:col>9</xdr:col>
      <xdr:colOff>46179</xdr:colOff>
      <xdr:row>5</xdr:row>
      <xdr:rowOff>390700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59AE663-5417-0088-F882-E8F34843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724" y="1431637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12</xdr:col>
      <xdr:colOff>184727</xdr:colOff>
      <xdr:row>6</xdr:row>
      <xdr:rowOff>23090</xdr:rowOff>
    </xdr:from>
    <xdr:to>
      <xdr:col>14</xdr:col>
      <xdr:colOff>46182</xdr:colOff>
      <xdr:row>6</xdr:row>
      <xdr:rowOff>390698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CB59257-7A70-9148-93C8-90FD41902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2727" y="1835726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184728</xdr:colOff>
      <xdr:row>7</xdr:row>
      <xdr:rowOff>23090</xdr:rowOff>
    </xdr:from>
    <xdr:to>
      <xdr:col>19</xdr:col>
      <xdr:colOff>46183</xdr:colOff>
      <xdr:row>7</xdr:row>
      <xdr:rowOff>381001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1F7A566-303E-6C4F-B555-78E0B034A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728" y="2239817"/>
          <a:ext cx="369455" cy="357911"/>
        </a:xfrm>
        <a:prstGeom prst="rect">
          <a:avLst/>
        </a:prstGeom>
      </xdr:spPr>
    </xdr:pic>
    <xdr:clientData/>
  </xdr:twoCellAnchor>
  <xdr:twoCellAnchor editAs="oneCell">
    <xdr:from>
      <xdr:col>7</xdr:col>
      <xdr:colOff>196273</xdr:colOff>
      <xdr:row>12</xdr:row>
      <xdr:rowOff>23090</xdr:rowOff>
    </xdr:from>
    <xdr:to>
      <xdr:col>9</xdr:col>
      <xdr:colOff>57728</xdr:colOff>
      <xdr:row>12</xdr:row>
      <xdr:rowOff>390698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C9BD8CC-16EB-9549-B0EE-947E4DEA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4273" y="3509817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12</xdr:col>
      <xdr:colOff>196276</xdr:colOff>
      <xdr:row>13</xdr:row>
      <xdr:rowOff>23088</xdr:rowOff>
    </xdr:from>
    <xdr:to>
      <xdr:col>14</xdr:col>
      <xdr:colOff>57731</xdr:colOff>
      <xdr:row>13</xdr:row>
      <xdr:rowOff>390696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12A1C91-AA5C-6949-8F61-35CD3A7FD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4276" y="3913906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196277</xdr:colOff>
      <xdr:row>14</xdr:row>
      <xdr:rowOff>23088</xdr:rowOff>
    </xdr:from>
    <xdr:to>
      <xdr:col>19</xdr:col>
      <xdr:colOff>57732</xdr:colOff>
      <xdr:row>14</xdr:row>
      <xdr:rowOff>381001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EB0652A-563B-F640-9567-11808496C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277" y="4317997"/>
          <a:ext cx="369455" cy="357913"/>
        </a:xfrm>
        <a:prstGeom prst="rect">
          <a:avLst/>
        </a:prstGeom>
      </xdr:spPr>
    </xdr:pic>
    <xdr:clientData/>
  </xdr:twoCellAnchor>
  <xdr:twoCellAnchor editAs="oneCell">
    <xdr:from>
      <xdr:col>7</xdr:col>
      <xdr:colOff>175492</xdr:colOff>
      <xdr:row>19</xdr:row>
      <xdr:rowOff>25399</xdr:rowOff>
    </xdr:from>
    <xdr:to>
      <xdr:col>9</xdr:col>
      <xdr:colOff>36947</xdr:colOff>
      <xdr:row>19</xdr:row>
      <xdr:rowOff>393007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BC4E245-F9BE-3740-B86A-1850114B1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492" y="5590308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12</xdr:col>
      <xdr:colOff>175495</xdr:colOff>
      <xdr:row>20</xdr:row>
      <xdr:rowOff>25397</xdr:rowOff>
    </xdr:from>
    <xdr:to>
      <xdr:col>14</xdr:col>
      <xdr:colOff>36950</xdr:colOff>
      <xdr:row>20</xdr:row>
      <xdr:rowOff>393005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B711F94-B701-E145-A72E-4D6763399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495" y="5994397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175496</xdr:colOff>
      <xdr:row>21</xdr:row>
      <xdr:rowOff>25397</xdr:rowOff>
    </xdr:from>
    <xdr:to>
      <xdr:col>19</xdr:col>
      <xdr:colOff>36951</xdr:colOff>
      <xdr:row>21</xdr:row>
      <xdr:rowOff>392546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2C38E05-3802-1048-9303-2B7F0D6C2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3496" y="6398488"/>
          <a:ext cx="369455" cy="367149"/>
        </a:xfrm>
        <a:prstGeom prst="rect">
          <a:avLst/>
        </a:prstGeom>
      </xdr:spPr>
    </xdr:pic>
    <xdr:clientData/>
  </xdr:twoCellAnchor>
  <xdr:twoCellAnchor editAs="oneCell">
    <xdr:from>
      <xdr:col>7</xdr:col>
      <xdr:colOff>184725</xdr:colOff>
      <xdr:row>26</xdr:row>
      <xdr:rowOff>23095</xdr:rowOff>
    </xdr:from>
    <xdr:to>
      <xdr:col>9</xdr:col>
      <xdr:colOff>46180</xdr:colOff>
      <xdr:row>26</xdr:row>
      <xdr:rowOff>390703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1C55C61-4D1A-1247-83EE-044382641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725" y="7666186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12</xdr:col>
      <xdr:colOff>184728</xdr:colOff>
      <xdr:row>27</xdr:row>
      <xdr:rowOff>23093</xdr:rowOff>
    </xdr:from>
    <xdr:to>
      <xdr:col>14</xdr:col>
      <xdr:colOff>46183</xdr:colOff>
      <xdr:row>27</xdr:row>
      <xdr:rowOff>390701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47B743AE-6F00-0240-9C5C-9FF4619ED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2728" y="8070275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184729</xdr:colOff>
      <xdr:row>28</xdr:row>
      <xdr:rowOff>23093</xdr:rowOff>
    </xdr:from>
    <xdr:to>
      <xdr:col>19</xdr:col>
      <xdr:colOff>46184</xdr:colOff>
      <xdr:row>28</xdr:row>
      <xdr:rowOff>381001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2149200-4591-1849-87EC-AEBB8599D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729" y="8474366"/>
          <a:ext cx="369455" cy="357908"/>
        </a:xfrm>
        <a:prstGeom prst="rect">
          <a:avLst/>
        </a:prstGeom>
      </xdr:spPr>
    </xdr:pic>
    <xdr:clientData/>
  </xdr:twoCellAnchor>
  <xdr:twoCellAnchor editAs="oneCell">
    <xdr:from>
      <xdr:col>7</xdr:col>
      <xdr:colOff>184728</xdr:colOff>
      <xdr:row>33</xdr:row>
      <xdr:rowOff>23090</xdr:rowOff>
    </xdr:from>
    <xdr:to>
      <xdr:col>9</xdr:col>
      <xdr:colOff>46183</xdr:colOff>
      <xdr:row>33</xdr:row>
      <xdr:rowOff>390698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B8D2B92-984C-2448-ADA9-E63E00FD0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728" y="9744363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12</xdr:col>
      <xdr:colOff>184731</xdr:colOff>
      <xdr:row>34</xdr:row>
      <xdr:rowOff>23091</xdr:rowOff>
    </xdr:from>
    <xdr:to>
      <xdr:col>14</xdr:col>
      <xdr:colOff>46186</xdr:colOff>
      <xdr:row>34</xdr:row>
      <xdr:rowOff>390699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72F96F9-3EBF-7B4B-91DB-4D83BB266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2731" y="10148455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184732</xdr:colOff>
      <xdr:row>35</xdr:row>
      <xdr:rowOff>23095</xdr:rowOff>
    </xdr:from>
    <xdr:to>
      <xdr:col>19</xdr:col>
      <xdr:colOff>46187</xdr:colOff>
      <xdr:row>35</xdr:row>
      <xdr:rowOff>390703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3A8EBB7B-E501-5E42-88FD-C7B0E1F04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732" y="10552550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7</xdr:col>
      <xdr:colOff>184728</xdr:colOff>
      <xdr:row>39</xdr:row>
      <xdr:rowOff>23089</xdr:rowOff>
    </xdr:from>
    <xdr:to>
      <xdr:col>9</xdr:col>
      <xdr:colOff>46183</xdr:colOff>
      <xdr:row>39</xdr:row>
      <xdr:rowOff>390697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E5D9312-6AC8-4046-999F-AE285C41D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728" y="11822544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12</xdr:col>
      <xdr:colOff>184731</xdr:colOff>
      <xdr:row>40</xdr:row>
      <xdr:rowOff>23090</xdr:rowOff>
    </xdr:from>
    <xdr:to>
      <xdr:col>14</xdr:col>
      <xdr:colOff>46186</xdr:colOff>
      <xdr:row>40</xdr:row>
      <xdr:rowOff>390698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51771D4-1FCC-784B-BFCC-26F94B810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2731" y="12226635"/>
          <a:ext cx="369455" cy="367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184732</xdr:colOff>
      <xdr:row>41</xdr:row>
      <xdr:rowOff>23095</xdr:rowOff>
    </xdr:from>
    <xdr:to>
      <xdr:col>19</xdr:col>
      <xdr:colOff>46187</xdr:colOff>
      <xdr:row>41</xdr:row>
      <xdr:rowOff>390703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621D03A9-D08E-0A44-9ADF-D457DA48B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732" y="12630731"/>
          <a:ext cx="369455" cy="36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workbookViewId="0">
      <selection activeCell="I52" sqref="I52"/>
    </sheetView>
  </sheetViews>
  <sheetFormatPr defaultColWidth="9" defaultRowHeight="14.25"/>
  <cols>
    <col min="1" max="9" width="9.375" style="1" customWidth="1"/>
    <col min="10" max="10" width="4.875" style="1" customWidth="1"/>
    <col min="11" max="16384" width="9" style="1"/>
  </cols>
  <sheetData>
    <row r="1" spans="1:10" ht="18.75">
      <c r="A1" s="180" t="s">
        <v>121</v>
      </c>
      <c r="B1" s="180"/>
      <c r="C1" s="180"/>
      <c r="D1" s="180"/>
      <c r="E1" s="180"/>
      <c r="F1" s="180"/>
      <c r="G1" s="180"/>
      <c r="H1" s="180"/>
      <c r="I1" s="180"/>
      <c r="J1" s="63"/>
    </row>
    <row r="2" spans="1:10" ht="17.100000000000001" customHeight="1">
      <c r="I2" s="74" t="s">
        <v>93</v>
      </c>
    </row>
    <row r="3" spans="1:10" ht="21.75" customHeight="1">
      <c r="A3" s="1" t="s">
        <v>38</v>
      </c>
    </row>
    <row r="4" spans="1:10" ht="8.1" customHeight="1"/>
    <row r="5" spans="1:10" ht="20.100000000000001" customHeight="1">
      <c r="A5" s="2" t="s">
        <v>15</v>
      </c>
    </row>
    <row r="6" spans="1:10" ht="20.100000000000001" customHeight="1">
      <c r="A6" s="3" t="s">
        <v>127</v>
      </c>
    </row>
    <row r="7" spans="1:10" ht="20.100000000000001" customHeight="1">
      <c r="A7" s="3" t="s">
        <v>90</v>
      </c>
    </row>
    <row r="8" spans="1:10" ht="20.100000000000001" customHeight="1">
      <c r="A8" s="3" t="s">
        <v>128</v>
      </c>
    </row>
    <row r="9" spans="1:10" ht="20.100000000000001" customHeight="1">
      <c r="A9" s="3" t="s">
        <v>3</v>
      </c>
    </row>
    <row r="10" spans="1:10" ht="20.100000000000001" customHeight="1">
      <c r="A10" s="4" t="s">
        <v>4</v>
      </c>
    </row>
    <row r="11" spans="1:10" ht="20.100000000000001" customHeight="1">
      <c r="A11" s="5" t="s">
        <v>59</v>
      </c>
    </row>
    <row r="12" spans="1:10" ht="20.100000000000001" customHeight="1">
      <c r="A12" s="5" t="s">
        <v>5</v>
      </c>
    </row>
    <row r="13" spans="1:10" ht="20.100000000000001" customHeight="1">
      <c r="A13" s="5" t="s">
        <v>6</v>
      </c>
    </row>
    <row r="14" spans="1:10" ht="20.100000000000001" customHeight="1">
      <c r="A14" s="5" t="s">
        <v>2</v>
      </c>
    </row>
    <row r="15" spans="1:10" ht="20.100000000000001" customHeight="1">
      <c r="A15" s="5" t="s">
        <v>24</v>
      </c>
    </row>
    <row r="16" spans="1:10" ht="20.100000000000001" customHeight="1">
      <c r="A16" s="3" t="s">
        <v>25</v>
      </c>
    </row>
    <row r="17" spans="1:1" ht="20.100000000000001" customHeight="1">
      <c r="A17" s="3" t="s">
        <v>60</v>
      </c>
    </row>
    <row r="18" spans="1:1" ht="20.100000000000001" customHeight="1">
      <c r="A18" s="3" t="s">
        <v>26</v>
      </c>
    </row>
    <row r="19" spans="1:1" ht="20.100000000000001" customHeight="1">
      <c r="A19" s="3" t="s">
        <v>119</v>
      </c>
    </row>
    <row r="20" spans="1:1" ht="20.100000000000001" customHeight="1">
      <c r="A20" s="3" t="s">
        <v>120</v>
      </c>
    </row>
    <row r="21" spans="1:1" ht="18" customHeight="1"/>
    <row r="22" spans="1:1" ht="18" customHeight="1">
      <c r="A22" s="2" t="s">
        <v>27</v>
      </c>
    </row>
    <row r="23" spans="1:1" ht="18" customHeight="1">
      <c r="A23" s="3" t="s">
        <v>28</v>
      </c>
    </row>
    <row r="24" spans="1:1" ht="18" customHeight="1">
      <c r="A24" s="3" t="s">
        <v>25</v>
      </c>
    </row>
    <row r="25" spans="1:1" ht="18" customHeight="1">
      <c r="A25" s="3" t="s">
        <v>29</v>
      </c>
    </row>
    <row r="26" spans="1:1" ht="18" customHeight="1">
      <c r="A26" s="3" t="s">
        <v>117</v>
      </c>
    </row>
    <row r="27" spans="1:1">
      <c r="A27" s="3" t="s">
        <v>116</v>
      </c>
    </row>
    <row r="28" spans="1:1" ht="18" customHeight="1"/>
    <row r="29" spans="1:1" ht="18" customHeight="1">
      <c r="A29" s="2" t="s">
        <v>43</v>
      </c>
    </row>
    <row r="30" spans="1:1" ht="18" customHeight="1">
      <c r="A30" s="3" t="s">
        <v>44</v>
      </c>
    </row>
    <row r="31" spans="1:1" ht="18" customHeight="1">
      <c r="A31" s="3" t="s">
        <v>62</v>
      </c>
    </row>
    <row r="32" spans="1:1" ht="18" customHeight="1">
      <c r="A32" s="3" t="s">
        <v>61</v>
      </c>
    </row>
    <row r="33" spans="1:9" ht="18" customHeight="1">
      <c r="A33" s="3"/>
    </row>
    <row r="34" spans="1:9" ht="17.25">
      <c r="A34" s="2" t="s">
        <v>110</v>
      </c>
    </row>
    <row r="35" spans="1:9">
      <c r="A35" s="3" t="s">
        <v>113</v>
      </c>
    </row>
    <row r="36" spans="1:9">
      <c r="A36" s="3" t="s">
        <v>114</v>
      </c>
    </row>
    <row r="37" spans="1:9">
      <c r="A37" s="3" t="s">
        <v>111</v>
      </c>
    </row>
    <row r="38" spans="1:9">
      <c r="A38" s="3" t="s">
        <v>112</v>
      </c>
    </row>
    <row r="39" spans="1:9" ht="80.099999999999994" customHeight="1">
      <c r="A39" s="181" t="s">
        <v>115</v>
      </c>
      <c r="B39" s="181"/>
      <c r="C39" s="181"/>
      <c r="D39" s="181"/>
      <c r="E39" s="181"/>
      <c r="F39" s="181"/>
      <c r="G39" s="181"/>
      <c r="H39" s="181"/>
      <c r="I39" s="181"/>
    </row>
    <row r="41" spans="1:9" ht="17.25">
      <c r="A41" s="2" t="s">
        <v>39</v>
      </c>
    </row>
    <row r="42" spans="1:9">
      <c r="A42" s="3" t="s">
        <v>118</v>
      </c>
    </row>
    <row r="43" spans="1:9">
      <c r="A43" s="1" t="s">
        <v>40</v>
      </c>
    </row>
    <row r="44" spans="1:9">
      <c r="A44" s="3" t="s">
        <v>41</v>
      </c>
    </row>
    <row r="45" spans="1:9">
      <c r="A45" s="3" t="s">
        <v>42</v>
      </c>
    </row>
    <row r="46" spans="1:9" ht="6.95" customHeight="1"/>
    <row r="47" spans="1:9" ht="17.25">
      <c r="A47" s="2" t="s">
        <v>45</v>
      </c>
    </row>
    <row r="48" spans="1:9">
      <c r="A48" s="3" t="s">
        <v>46</v>
      </c>
    </row>
  </sheetData>
  <mergeCells count="2">
    <mergeCell ref="A1:I1"/>
    <mergeCell ref="A39:I39"/>
  </mergeCells>
  <phoneticPr fontId="1"/>
  <pageMargins left="0.59" right="0.59" top="0.98" bottom="0.98" header="0.51" footer="0.51"/>
  <pageSetup paperSize="9" scale="77" orientation="portrait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5"/>
  <sheetViews>
    <sheetView tabSelected="1" topLeftCell="A8" zoomScale="111" zoomScaleNormal="140" workbookViewId="0">
      <selection activeCell="F13" sqref="F13"/>
    </sheetView>
  </sheetViews>
  <sheetFormatPr defaultColWidth="9" defaultRowHeight="13.5"/>
  <cols>
    <col min="1" max="1" width="7.875" style="11" customWidth="1"/>
    <col min="2" max="2" width="9" style="11" customWidth="1"/>
    <col min="3" max="3" width="7.625" style="11" customWidth="1"/>
    <col min="4" max="4" width="1.375" style="11" customWidth="1"/>
    <col min="5" max="5" width="7.625" style="11" customWidth="1"/>
    <col min="6" max="6" width="9" style="11" customWidth="1"/>
    <col min="7" max="7" width="7.625" style="11" customWidth="1"/>
    <col min="8" max="8" width="1.5" style="11" customWidth="1"/>
    <col min="9" max="9" width="7.625" style="11" customWidth="1"/>
    <col min="10" max="10" width="9" style="11" customWidth="1"/>
    <col min="11" max="11" width="7.625" style="11" customWidth="1"/>
    <col min="12" max="12" width="1" style="11" customWidth="1"/>
    <col min="13" max="13" width="7.625" style="11" customWidth="1"/>
    <col min="14" max="14" width="9" style="11" customWidth="1"/>
    <col min="15" max="15" width="7.375" style="11" customWidth="1"/>
    <col min="16" max="16" width="1.125" style="11" customWidth="1"/>
    <col min="17" max="18" width="9" style="11"/>
    <col min="19" max="20" width="5.125" style="11" hidden="1" customWidth="1"/>
    <col min="21" max="16384" width="9" style="11"/>
  </cols>
  <sheetData>
    <row r="1" spans="1:20" ht="18.75">
      <c r="A1" s="182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20" ht="36" customHeight="1">
      <c r="N2" s="193" t="s">
        <v>124</v>
      </c>
      <c r="O2" s="193"/>
    </row>
    <row r="3" spans="1:20" ht="17.25">
      <c r="A3" s="10" t="s">
        <v>14</v>
      </c>
      <c r="F3" s="140"/>
      <c r="H3" s="60"/>
    </row>
    <row r="4" spans="1:20" ht="17.25">
      <c r="A4" s="10"/>
      <c r="H4" s="60"/>
    </row>
    <row r="5" spans="1:20">
      <c r="A5" s="102"/>
      <c r="B5" s="120" t="s">
        <v>126</v>
      </c>
      <c r="C5" s="105"/>
      <c r="D5" s="105"/>
      <c r="E5" s="104"/>
      <c r="F5" s="106"/>
      <c r="G5" s="107"/>
      <c r="I5" s="102"/>
      <c r="J5" s="103" t="s">
        <v>91</v>
      </c>
      <c r="K5" s="104"/>
      <c r="L5" s="104"/>
      <c r="M5" s="105"/>
      <c r="N5" s="106"/>
      <c r="O5" s="107"/>
    </row>
    <row r="6" spans="1:20">
      <c r="A6" s="108"/>
      <c r="B6" s="60"/>
      <c r="E6" s="126"/>
      <c r="F6" s="127"/>
      <c r="G6" s="109"/>
      <c r="I6" s="108"/>
      <c r="J6" s="60"/>
      <c r="K6" s="126"/>
      <c r="L6" s="126"/>
      <c r="N6" s="127"/>
      <c r="O6" s="109"/>
    </row>
    <row r="7" spans="1:20">
      <c r="A7" s="108"/>
      <c r="B7" s="60"/>
      <c r="E7" s="126"/>
      <c r="F7" s="127"/>
      <c r="G7" s="109"/>
      <c r="I7" s="108"/>
      <c r="J7" s="60"/>
      <c r="K7" s="126"/>
      <c r="L7" s="126"/>
      <c r="N7" s="127"/>
      <c r="O7" s="109"/>
    </row>
    <row r="8" spans="1:20" s="25" customFormat="1">
      <c r="A8" s="110"/>
      <c r="B8" s="83">
        <v>1</v>
      </c>
      <c r="C8" s="83"/>
      <c r="D8" s="83"/>
      <c r="E8" s="83"/>
      <c r="F8" s="83">
        <v>2</v>
      </c>
      <c r="G8" s="111"/>
      <c r="H8" s="83"/>
      <c r="I8" s="110"/>
      <c r="J8" s="83">
        <v>10</v>
      </c>
      <c r="K8" s="83"/>
      <c r="L8" s="83"/>
      <c r="M8" s="83"/>
      <c r="N8" s="83">
        <v>11</v>
      </c>
      <c r="O8" s="111"/>
    </row>
    <row r="9" spans="1:20" s="25" customFormat="1">
      <c r="A9" s="110" t="s">
        <v>133</v>
      </c>
      <c r="B9" s="128" t="str">
        <f>抽選!C1</f>
        <v>ジンガ三木ＳＣ</v>
      </c>
      <c r="C9" s="83"/>
      <c r="D9" s="83"/>
      <c r="E9" s="83" t="s">
        <v>134</v>
      </c>
      <c r="F9" s="128" t="str">
        <f>抽選!C2</f>
        <v>加西ＦＣ</v>
      </c>
      <c r="G9" s="111"/>
      <c r="H9" s="83"/>
      <c r="I9" s="110" t="s">
        <v>138</v>
      </c>
      <c r="J9" s="128" t="str">
        <f>抽選!C10</f>
        <v>旭ＦＣＪｒ</v>
      </c>
      <c r="K9" s="83"/>
      <c r="L9" s="83"/>
      <c r="M9" s="83" t="s">
        <v>137</v>
      </c>
      <c r="N9" s="128" t="str">
        <f>抽選!C11</f>
        <v>社ＦＣＪｒ</v>
      </c>
      <c r="O9" s="111"/>
    </row>
    <row r="10" spans="1:20" s="22" customFormat="1" ht="44.25" customHeight="1">
      <c r="A10" s="172" t="s">
        <v>150</v>
      </c>
      <c r="B10" s="123"/>
      <c r="C10" s="173" t="s">
        <v>148</v>
      </c>
      <c r="D10" s="95"/>
      <c r="E10" s="175" t="s">
        <v>165</v>
      </c>
      <c r="F10" s="123"/>
      <c r="G10" s="176" t="s">
        <v>149</v>
      </c>
      <c r="H10" s="95"/>
      <c r="I10" s="177" t="s">
        <v>145</v>
      </c>
      <c r="J10" s="123"/>
      <c r="K10" s="173" t="s">
        <v>148</v>
      </c>
      <c r="L10" s="95"/>
      <c r="M10" s="179" t="s">
        <v>153</v>
      </c>
      <c r="N10" s="123"/>
      <c r="O10" s="176" t="s">
        <v>156</v>
      </c>
      <c r="R10" s="26"/>
      <c r="S10" s="46"/>
      <c r="T10" s="47"/>
    </row>
    <row r="11" spans="1:20" customFormat="1">
      <c r="A11" s="110" t="str">
        <f>抽選!C4</f>
        <v>小野南ＦＣＪｒ</v>
      </c>
      <c r="B11" s="123"/>
      <c r="C11" s="83" t="str">
        <f>抽選!C7</f>
        <v>加西ＦＣロッソ</v>
      </c>
      <c r="D11" s="96"/>
      <c r="E11" s="83" t="str">
        <f>抽選!C5</f>
        <v>小野東ＳＳＤ</v>
      </c>
      <c r="F11" s="123"/>
      <c r="G11" s="111" t="str">
        <f>抽選!C8</f>
        <v>日野ＦＣ</v>
      </c>
      <c r="H11" s="96"/>
      <c r="I11" s="110" t="str">
        <f>抽選!C13</f>
        <v>中町ＦＣＪｒ</v>
      </c>
      <c r="J11" s="123"/>
      <c r="K11" s="83" t="str">
        <f>抽選!C16</f>
        <v>加美ＦＣＪｒ</v>
      </c>
      <c r="L11" s="96"/>
      <c r="M11" s="83" t="str">
        <f>抽選!C14</f>
        <v>ＬＵＺ零壱ＦＣ</v>
      </c>
      <c r="N11" s="123"/>
      <c r="O11" s="111" t="str">
        <f>抽選!C17</f>
        <v>八千代少年ＳＣ</v>
      </c>
      <c r="S11" s="185"/>
      <c r="T11" s="185"/>
    </row>
    <row r="12" spans="1:20" s="25" customFormat="1" ht="14.25">
      <c r="A12" s="110">
        <v>4</v>
      </c>
      <c r="B12" s="174" t="s">
        <v>146</v>
      </c>
      <c r="C12" s="83">
        <v>7</v>
      </c>
      <c r="D12" s="83"/>
      <c r="E12" s="83">
        <v>5</v>
      </c>
      <c r="F12" s="146" t="s">
        <v>166</v>
      </c>
      <c r="G12" s="111">
        <v>8</v>
      </c>
      <c r="H12" s="83"/>
      <c r="I12" s="110">
        <v>13</v>
      </c>
      <c r="J12" s="174" t="s">
        <v>159</v>
      </c>
      <c r="K12" s="83">
        <v>16</v>
      </c>
      <c r="L12" s="83"/>
      <c r="M12" s="83">
        <v>14</v>
      </c>
      <c r="N12" s="178"/>
      <c r="O12" s="111">
        <v>17</v>
      </c>
    </row>
    <row r="13" spans="1:20" s="22" customFormat="1" ht="27" customHeight="1">
      <c r="A13" s="121"/>
      <c r="B13" s="97"/>
      <c r="C13" s="130"/>
      <c r="D13" s="130"/>
      <c r="E13" s="131"/>
      <c r="F13" s="97"/>
      <c r="G13" s="122"/>
      <c r="H13" s="97"/>
      <c r="I13" s="113"/>
      <c r="J13" s="97"/>
      <c r="K13" s="97"/>
      <c r="L13" s="97"/>
      <c r="M13" s="97"/>
      <c r="N13" s="97"/>
      <c r="O13" s="114"/>
    </row>
    <row r="14" spans="1:20" s="25" customFormat="1">
      <c r="A14" s="110"/>
      <c r="B14" s="83">
        <v>3</v>
      </c>
      <c r="C14" s="83"/>
      <c r="D14" s="83"/>
      <c r="E14" s="83"/>
      <c r="F14" s="83"/>
      <c r="G14" s="111"/>
      <c r="H14" s="83"/>
      <c r="I14" s="115"/>
      <c r="J14" s="83">
        <v>12</v>
      </c>
      <c r="K14" s="138"/>
      <c r="L14" s="138"/>
      <c r="M14" s="139"/>
      <c r="N14" s="83"/>
      <c r="O14" s="116"/>
    </row>
    <row r="15" spans="1:20" s="25" customFormat="1">
      <c r="A15" s="110" t="s">
        <v>136</v>
      </c>
      <c r="B15" s="128" t="str">
        <f>抽選!C3</f>
        <v>三樹平田ＳＣ</v>
      </c>
      <c r="C15" s="83"/>
      <c r="D15" s="83"/>
      <c r="E15" s="128"/>
      <c r="F15" s="83" t="s">
        <v>141</v>
      </c>
      <c r="G15" s="111"/>
      <c r="H15" s="83"/>
      <c r="I15" s="115" t="s">
        <v>135</v>
      </c>
      <c r="J15" s="128" t="str">
        <f>抽選!C12</f>
        <v>Ｍ．ＳＥＲＩＯ．ＦＣ</v>
      </c>
      <c r="K15" s="83"/>
      <c r="L15" s="83"/>
      <c r="M15" s="137"/>
      <c r="N15" s="83" t="s">
        <v>141</v>
      </c>
      <c r="O15" s="116"/>
    </row>
    <row r="16" spans="1:20" s="22" customFormat="1" ht="44.25" customHeight="1">
      <c r="A16" s="177" t="s">
        <v>145</v>
      </c>
      <c r="B16" s="123"/>
      <c r="C16" s="173" t="s">
        <v>149</v>
      </c>
      <c r="D16" s="132"/>
      <c r="E16" s="129"/>
      <c r="F16" s="123"/>
      <c r="G16" s="112"/>
      <c r="H16" s="95"/>
      <c r="I16" s="177" t="s">
        <v>158</v>
      </c>
      <c r="J16" s="123"/>
      <c r="K16" s="173" t="s">
        <v>145</v>
      </c>
      <c r="L16" s="133"/>
      <c r="M16" s="96"/>
      <c r="N16" s="96"/>
      <c r="O16" s="112"/>
    </row>
    <row r="17" spans="1:15" customFormat="1">
      <c r="A17" s="110" t="str">
        <f>抽選!C6</f>
        <v>小野ＦＣ</v>
      </c>
      <c r="B17" s="123"/>
      <c r="C17" s="83" t="str">
        <f>抽選!C9</f>
        <v>西脇ＦＣ</v>
      </c>
      <c r="D17" s="96"/>
      <c r="E17" s="83"/>
      <c r="F17" s="123"/>
      <c r="G17" s="111"/>
      <c r="H17" s="96"/>
      <c r="I17" s="110" t="str">
        <f>抽選!C15</f>
        <v>イルソーレ加東ＦＣ</v>
      </c>
      <c r="J17" s="123"/>
      <c r="K17" s="83" t="str">
        <f>抽選!C18</f>
        <v>ヴィリッキーニＳＣ</v>
      </c>
      <c r="L17" s="83"/>
      <c r="M17" s="96"/>
      <c r="N17" s="83"/>
      <c r="O17" s="116"/>
    </row>
    <row r="18" spans="1:15" s="25" customFormat="1" ht="14.25">
      <c r="A18" s="110">
        <v>6</v>
      </c>
      <c r="B18" s="174" t="s">
        <v>147</v>
      </c>
      <c r="C18" s="83">
        <v>9</v>
      </c>
      <c r="D18" s="83"/>
      <c r="E18" s="83"/>
      <c r="F18" s="83"/>
      <c r="G18" s="111"/>
      <c r="H18" s="83"/>
      <c r="I18" s="115">
        <v>15</v>
      </c>
      <c r="J18" s="174" t="s">
        <v>157</v>
      </c>
      <c r="K18" s="83">
        <v>18</v>
      </c>
      <c r="L18" s="83"/>
      <c r="M18" s="83"/>
      <c r="N18" s="83"/>
      <c r="O18" s="111"/>
    </row>
    <row r="19" spans="1:15">
      <c r="A19" s="117"/>
      <c r="B19" s="118"/>
      <c r="C19" s="118"/>
      <c r="D19" s="118"/>
      <c r="E19" s="118"/>
      <c r="F19" s="118"/>
      <c r="G19" s="119"/>
      <c r="I19" s="117"/>
      <c r="J19" s="118"/>
      <c r="K19" s="118"/>
      <c r="L19" s="118"/>
      <c r="M19" s="118"/>
      <c r="N19" s="118"/>
      <c r="O19" s="119"/>
    </row>
    <row r="20" spans="1:15" ht="40.5" customHeight="1"/>
    <row r="22" spans="1:15" ht="17.25">
      <c r="A22" s="10" t="s">
        <v>23</v>
      </c>
    </row>
    <row r="24" spans="1:15">
      <c r="A24" s="50"/>
      <c r="B24" s="50"/>
      <c r="C24" s="186" t="s">
        <v>48</v>
      </c>
      <c r="D24" s="187"/>
      <c r="E24" s="188"/>
      <c r="F24" s="50"/>
      <c r="G24" s="50"/>
      <c r="H24" s="50"/>
      <c r="I24" s="50"/>
      <c r="J24" s="50"/>
      <c r="K24" s="50"/>
      <c r="L24" s="50"/>
      <c r="M24" s="50"/>
    </row>
    <row r="25" spans="1:15">
      <c r="A25" s="50"/>
      <c r="B25" s="50"/>
      <c r="C25" s="189"/>
      <c r="D25" s="190"/>
      <c r="E25" s="191"/>
      <c r="F25" s="51"/>
      <c r="G25" s="52"/>
      <c r="H25" s="50"/>
      <c r="I25" s="50"/>
      <c r="J25" s="50"/>
      <c r="K25" s="50"/>
      <c r="L25" s="50"/>
      <c r="M25" s="50"/>
    </row>
    <row r="26" spans="1:15" ht="6" customHeight="1">
      <c r="A26" s="50"/>
      <c r="B26" s="50"/>
      <c r="C26" s="50"/>
      <c r="D26" s="50"/>
      <c r="E26" s="50"/>
      <c r="F26" s="50"/>
      <c r="G26" s="184" t="s">
        <v>63</v>
      </c>
      <c r="H26" s="59"/>
      <c r="I26" s="50"/>
      <c r="J26" s="50"/>
      <c r="K26" s="50"/>
      <c r="L26" s="50"/>
      <c r="M26" s="50"/>
    </row>
    <row r="27" spans="1:15" ht="6" customHeight="1">
      <c r="A27" s="50"/>
      <c r="B27" s="69"/>
      <c r="C27" s="50"/>
      <c r="D27" s="50"/>
      <c r="E27" s="50"/>
      <c r="F27" s="50"/>
      <c r="G27" s="184"/>
      <c r="H27" s="62"/>
      <c r="I27" s="51"/>
      <c r="J27" s="52"/>
      <c r="K27" s="50"/>
      <c r="L27" s="50"/>
      <c r="M27" s="50"/>
    </row>
    <row r="28" spans="1:15">
      <c r="A28" s="50"/>
      <c r="B28" s="70"/>
      <c r="C28" s="186" t="s">
        <v>164</v>
      </c>
      <c r="D28" s="187"/>
      <c r="E28" s="188"/>
      <c r="F28" s="53"/>
      <c r="G28" s="54"/>
      <c r="H28" s="50"/>
      <c r="I28" s="50"/>
      <c r="J28" s="55"/>
      <c r="K28" s="50"/>
      <c r="L28" s="50"/>
      <c r="M28" s="50"/>
    </row>
    <row r="29" spans="1:15">
      <c r="A29" s="50"/>
      <c r="B29" s="70"/>
      <c r="C29" s="189"/>
      <c r="D29" s="190"/>
      <c r="E29" s="191"/>
      <c r="F29" s="50"/>
      <c r="G29" s="50"/>
      <c r="H29" s="50"/>
      <c r="I29" s="50"/>
      <c r="J29" s="55"/>
      <c r="K29" s="50"/>
      <c r="L29" s="50"/>
      <c r="M29" s="50"/>
    </row>
    <row r="30" spans="1:15" ht="6" customHeight="1">
      <c r="A30" s="50"/>
      <c r="B30" s="192"/>
      <c r="C30" s="50"/>
      <c r="D30" s="50"/>
      <c r="E30" s="50"/>
      <c r="F30" s="50"/>
      <c r="G30" s="50"/>
      <c r="H30" s="50"/>
      <c r="I30" s="50"/>
      <c r="J30" s="184" t="s">
        <v>36</v>
      </c>
      <c r="K30" s="50"/>
      <c r="L30" s="50"/>
      <c r="M30" s="50"/>
    </row>
    <row r="31" spans="1:15" ht="6" customHeight="1">
      <c r="A31" s="50"/>
      <c r="B31" s="192"/>
      <c r="C31" s="50"/>
      <c r="D31" s="50"/>
      <c r="E31" s="50"/>
      <c r="F31" s="50"/>
      <c r="G31" s="50"/>
      <c r="H31" s="50"/>
      <c r="I31" s="50"/>
      <c r="J31" s="184"/>
      <c r="K31" s="51"/>
      <c r="L31" s="51"/>
      <c r="M31" s="52"/>
    </row>
    <row r="32" spans="1:15">
      <c r="A32" s="50"/>
      <c r="B32" s="70"/>
      <c r="C32" s="186" t="s">
        <v>152</v>
      </c>
      <c r="D32" s="187"/>
      <c r="E32" s="188"/>
      <c r="F32" s="50"/>
      <c r="G32" s="50"/>
      <c r="H32" s="50"/>
      <c r="I32" s="50"/>
      <c r="J32" s="55"/>
      <c r="K32" s="50"/>
      <c r="L32" s="50"/>
      <c r="M32" s="55"/>
    </row>
    <row r="33" spans="1:13">
      <c r="A33" s="50"/>
      <c r="B33" s="70"/>
      <c r="C33" s="189"/>
      <c r="D33" s="190"/>
      <c r="E33" s="191"/>
      <c r="F33" s="51"/>
      <c r="G33" s="52"/>
      <c r="H33" s="50"/>
      <c r="I33" s="50"/>
      <c r="J33" s="55"/>
      <c r="K33" s="56"/>
      <c r="L33" s="50"/>
      <c r="M33" s="55"/>
    </row>
    <row r="34" spans="1:13" ht="6" customHeight="1">
      <c r="A34" s="50"/>
      <c r="B34" s="71"/>
      <c r="C34" s="50"/>
      <c r="D34" s="50"/>
      <c r="E34" s="50"/>
      <c r="F34" s="50"/>
      <c r="G34" s="184" t="s">
        <v>65</v>
      </c>
      <c r="H34" s="59"/>
      <c r="I34" s="53"/>
      <c r="J34" s="54"/>
      <c r="K34" s="57"/>
      <c r="L34" s="50"/>
      <c r="M34" s="55"/>
    </row>
    <row r="35" spans="1:13" ht="6" customHeight="1">
      <c r="A35" s="50"/>
      <c r="B35" s="50"/>
      <c r="C35" s="50"/>
      <c r="D35" s="50"/>
      <c r="E35" s="50"/>
      <c r="F35" s="50"/>
      <c r="G35" s="184"/>
      <c r="H35" s="62"/>
      <c r="I35" s="50"/>
      <c r="J35" s="50"/>
      <c r="K35" s="57"/>
      <c r="L35" s="50"/>
      <c r="M35" s="55"/>
    </row>
    <row r="36" spans="1:13">
      <c r="A36" s="50"/>
      <c r="B36" s="50"/>
      <c r="C36" s="186" t="s">
        <v>161</v>
      </c>
      <c r="D36" s="187"/>
      <c r="E36" s="188"/>
      <c r="F36" s="53"/>
      <c r="G36" s="54"/>
      <c r="H36" s="50"/>
      <c r="I36" s="50"/>
      <c r="J36" s="50"/>
      <c r="K36" s="57"/>
      <c r="L36" s="50"/>
      <c r="M36" s="55"/>
    </row>
    <row r="37" spans="1:13">
      <c r="A37" s="50"/>
      <c r="B37" s="50"/>
      <c r="C37" s="189"/>
      <c r="D37" s="190"/>
      <c r="E37" s="191"/>
      <c r="F37" s="50"/>
      <c r="G37" s="50"/>
      <c r="H37" s="50"/>
      <c r="I37" s="50"/>
      <c r="J37" s="50"/>
      <c r="K37" s="134" t="s">
        <v>101</v>
      </c>
      <c r="L37" s="60"/>
      <c r="M37" s="98" t="s">
        <v>102</v>
      </c>
    </row>
    <row r="38" spans="1:13" ht="6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183" t="s">
        <v>35</v>
      </c>
      <c r="L38" s="59"/>
      <c r="M38" s="184" t="s">
        <v>20</v>
      </c>
    </row>
    <row r="39" spans="1:13" ht="6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183"/>
      <c r="L39" s="59"/>
      <c r="M39" s="184"/>
    </row>
    <row r="40" spans="1:13">
      <c r="A40" s="50"/>
      <c r="B40" s="50"/>
      <c r="C40" s="186" t="s">
        <v>162</v>
      </c>
      <c r="D40" s="187"/>
      <c r="E40" s="188"/>
      <c r="F40" s="50"/>
      <c r="G40" s="50"/>
      <c r="H40" s="50"/>
      <c r="I40" s="50"/>
      <c r="J40" s="50"/>
      <c r="K40" s="57"/>
      <c r="L40" s="50"/>
      <c r="M40" s="61"/>
    </row>
    <row r="41" spans="1:13">
      <c r="A41" s="50"/>
      <c r="C41" s="189"/>
      <c r="D41" s="190"/>
      <c r="E41" s="191"/>
      <c r="F41" s="51"/>
      <c r="G41" s="52"/>
      <c r="H41" s="50"/>
      <c r="I41" s="50"/>
      <c r="J41" s="50"/>
      <c r="K41" s="57"/>
      <c r="L41" s="50"/>
      <c r="M41" s="55"/>
    </row>
    <row r="42" spans="1:13" ht="6" customHeight="1">
      <c r="A42" s="50"/>
      <c r="B42" s="50"/>
      <c r="C42" s="50"/>
      <c r="D42" s="50"/>
      <c r="E42" s="50"/>
      <c r="F42" s="50"/>
      <c r="G42" s="184" t="s">
        <v>64</v>
      </c>
      <c r="H42" s="59"/>
      <c r="I42" s="50"/>
      <c r="J42" s="50"/>
      <c r="K42" s="57"/>
      <c r="L42" s="50"/>
      <c r="M42" s="55"/>
    </row>
    <row r="43" spans="1:13" ht="6" customHeight="1">
      <c r="A43" s="50"/>
      <c r="B43" s="69"/>
      <c r="C43" s="50"/>
      <c r="D43" s="50"/>
      <c r="E43" s="50"/>
      <c r="F43" s="50"/>
      <c r="G43" s="184"/>
      <c r="H43" s="62"/>
      <c r="I43" s="51"/>
      <c r="J43" s="52"/>
      <c r="K43" s="57"/>
      <c r="L43" s="50"/>
      <c r="M43" s="55"/>
    </row>
    <row r="44" spans="1:13">
      <c r="A44" s="50"/>
      <c r="B44" s="70"/>
      <c r="C44" s="186" t="s">
        <v>160</v>
      </c>
      <c r="D44" s="187"/>
      <c r="E44" s="188"/>
      <c r="F44" s="53"/>
      <c r="G44" s="54"/>
      <c r="H44" s="50"/>
      <c r="I44" s="50"/>
      <c r="J44" s="55"/>
      <c r="K44" s="58"/>
      <c r="L44" s="50"/>
      <c r="M44" s="55"/>
    </row>
    <row r="45" spans="1:13">
      <c r="A45" s="50"/>
      <c r="B45" s="70"/>
      <c r="C45" s="189"/>
      <c r="D45" s="190"/>
      <c r="E45" s="191"/>
      <c r="F45" s="50"/>
      <c r="G45" s="50"/>
      <c r="H45" s="50"/>
      <c r="I45" s="50"/>
      <c r="J45" s="55"/>
      <c r="K45" s="50"/>
      <c r="L45" s="50"/>
      <c r="M45" s="55"/>
    </row>
    <row r="46" spans="1:13" ht="6" customHeight="1">
      <c r="A46" s="50"/>
      <c r="B46" s="192"/>
      <c r="C46" s="50"/>
      <c r="D46" s="50"/>
      <c r="E46" s="50"/>
      <c r="F46" s="50"/>
      <c r="G46" s="50"/>
      <c r="H46" s="50"/>
      <c r="I46" s="50"/>
      <c r="J46" s="184" t="s">
        <v>100</v>
      </c>
      <c r="K46" s="53"/>
      <c r="L46" s="53"/>
      <c r="M46" s="54"/>
    </row>
    <row r="47" spans="1:13" ht="6" customHeight="1">
      <c r="A47" s="50"/>
      <c r="B47" s="192"/>
      <c r="C47" s="50"/>
      <c r="D47" s="50"/>
      <c r="E47" s="50"/>
      <c r="F47" s="50"/>
      <c r="G47" s="50"/>
      <c r="H47" s="50"/>
      <c r="I47" s="50"/>
      <c r="J47" s="184"/>
      <c r="K47" s="50"/>
      <c r="L47" s="50"/>
      <c r="M47" s="50"/>
    </row>
    <row r="48" spans="1:13">
      <c r="A48" s="50"/>
      <c r="B48" s="70"/>
      <c r="C48" s="186" t="s">
        <v>163</v>
      </c>
      <c r="D48" s="187"/>
      <c r="E48" s="188"/>
      <c r="F48" s="50"/>
      <c r="G48" s="50"/>
      <c r="H48" s="50"/>
      <c r="I48" s="50"/>
      <c r="J48" s="55"/>
      <c r="K48" s="50"/>
      <c r="L48" s="50"/>
      <c r="M48" s="50"/>
    </row>
    <row r="49" spans="1:13">
      <c r="A49" s="50"/>
      <c r="B49" s="70"/>
      <c r="C49" s="189"/>
      <c r="D49" s="190"/>
      <c r="E49" s="191"/>
      <c r="F49" s="51"/>
      <c r="G49" s="52"/>
      <c r="H49" s="50"/>
      <c r="I49" s="50"/>
      <c r="J49" s="55"/>
      <c r="K49" s="50"/>
      <c r="L49" s="50"/>
      <c r="M49" s="50"/>
    </row>
    <row r="50" spans="1:13" ht="6" customHeight="1">
      <c r="A50" s="50"/>
      <c r="B50" s="71"/>
      <c r="C50" s="50"/>
      <c r="D50" s="50"/>
      <c r="E50" s="50"/>
      <c r="F50" s="50"/>
      <c r="G50" s="184" t="s">
        <v>37</v>
      </c>
      <c r="H50" s="59"/>
      <c r="I50" s="53"/>
      <c r="J50" s="54"/>
      <c r="K50" s="50"/>
      <c r="L50" s="50"/>
      <c r="M50" s="50"/>
    </row>
    <row r="51" spans="1:13" ht="6" customHeight="1">
      <c r="A51" s="50"/>
      <c r="B51" s="50"/>
      <c r="C51" s="50"/>
      <c r="D51" s="50"/>
      <c r="E51" s="50"/>
      <c r="F51" s="50"/>
      <c r="G51" s="184"/>
      <c r="H51" s="62"/>
      <c r="I51" s="50"/>
      <c r="J51" s="50"/>
      <c r="K51" s="50"/>
      <c r="L51" s="50"/>
      <c r="M51" s="50"/>
    </row>
    <row r="52" spans="1:13">
      <c r="A52" s="50"/>
      <c r="B52" s="50"/>
      <c r="C52" s="186" t="s">
        <v>151</v>
      </c>
      <c r="D52" s="187"/>
      <c r="E52" s="188"/>
      <c r="F52" s="53"/>
      <c r="G52" s="54"/>
      <c r="H52" s="50"/>
      <c r="I52" s="50"/>
      <c r="J52" s="50"/>
      <c r="K52" s="50"/>
      <c r="L52" s="50"/>
      <c r="M52" s="50"/>
    </row>
    <row r="53" spans="1:13">
      <c r="A53" s="50"/>
      <c r="B53" s="50"/>
      <c r="C53" s="189"/>
      <c r="D53" s="190"/>
      <c r="E53" s="191"/>
      <c r="F53" s="50"/>
      <c r="G53" s="50"/>
      <c r="H53" s="50"/>
      <c r="I53" s="50"/>
      <c r="J53" s="50"/>
      <c r="K53" s="50"/>
      <c r="L53" s="50"/>
      <c r="M53" s="50"/>
    </row>
    <row r="55" spans="1:13">
      <c r="B55" s="94"/>
    </row>
  </sheetData>
  <mergeCells count="21">
    <mergeCell ref="B46:B47"/>
    <mergeCell ref="G50:G51"/>
    <mergeCell ref="G42:G43"/>
    <mergeCell ref="G34:G35"/>
    <mergeCell ref="C48:E49"/>
    <mergeCell ref="J46:J47"/>
    <mergeCell ref="C52:E53"/>
    <mergeCell ref="C28:E29"/>
    <mergeCell ref="C32:E33"/>
    <mergeCell ref="C36:E37"/>
    <mergeCell ref="C40:E41"/>
    <mergeCell ref="A1:O1"/>
    <mergeCell ref="K38:K39"/>
    <mergeCell ref="M38:M39"/>
    <mergeCell ref="S11:T11"/>
    <mergeCell ref="C44:E45"/>
    <mergeCell ref="C24:E25"/>
    <mergeCell ref="B30:B31"/>
    <mergeCell ref="G26:G27"/>
    <mergeCell ref="J30:J31"/>
    <mergeCell ref="N2:O2"/>
  </mergeCells>
  <phoneticPr fontId="1"/>
  <pageMargins left="0.39000000000000007" right="0.2" top="0.59" bottom="0.39000000000000007" header="0.51" footer="0.51"/>
  <pageSetup paperSize="9" scale="90" orientation="portrait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H52"/>
  <sheetViews>
    <sheetView topLeftCell="A10" zoomScale="80" zoomScaleNormal="80" zoomScalePageLayoutView="125" workbookViewId="0">
      <selection activeCell="BB38" sqref="BB38"/>
    </sheetView>
  </sheetViews>
  <sheetFormatPr defaultColWidth="9" defaultRowHeight="13.5"/>
  <cols>
    <col min="1" max="4" width="3.375" style="6" customWidth="1"/>
    <col min="5" max="12" width="3.375" style="7" customWidth="1"/>
    <col min="13" max="21" width="3.375" style="6" customWidth="1"/>
    <col min="22" max="26" width="2.5" style="6" hidden="1" customWidth="1"/>
    <col min="27" max="44" width="3.375" style="6" customWidth="1"/>
    <col min="45" max="47" width="2.5" style="6" customWidth="1"/>
    <col min="48" max="53" width="2.5" style="6" hidden="1" customWidth="1"/>
    <col min="54" max="54" width="2.5" style="6" customWidth="1"/>
    <col min="55" max="62" width="2.5" style="6" hidden="1" customWidth="1"/>
    <col min="63" max="97" width="2.5" style="6" customWidth="1"/>
    <col min="98" max="16384" width="9" style="6"/>
  </cols>
  <sheetData>
    <row r="1" spans="1:86" ht="24">
      <c r="A1" s="246" t="s">
        <v>122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</row>
    <row r="2" spans="1:86" ht="19.5" customHeight="1">
      <c r="B2" s="247" t="s">
        <v>126</v>
      </c>
      <c r="C2" s="247"/>
      <c r="D2" s="247"/>
      <c r="H2" s="248" t="s">
        <v>91</v>
      </c>
      <c r="I2" s="248"/>
      <c r="J2" s="248"/>
      <c r="AM2" s="245" t="s">
        <v>124</v>
      </c>
      <c r="AN2" s="245"/>
      <c r="AO2" s="245"/>
      <c r="AP2" s="245"/>
      <c r="AQ2" s="245"/>
      <c r="AR2" s="245"/>
    </row>
    <row r="3" spans="1:86" ht="18.75" customHeight="1">
      <c r="A3" s="251" t="s">
        <v>7</v>
      </c>
      <c r="B3" s="251"/>
      <c r="C3" s="251"/>
      <c r="D3" s="251"/>
    </row>
    <row r="4" spans="1:86" ht="18" customHeight="1">
      <c r="A4" s="243" t="s">
        <v>12</v>
      </c>
      <c r="B4" s="243"/>
      <c r="C4" s="243"/>
      <c r="D4" s="243"/>
      <c r="E4" s="243"/>
      <c r="F4" s="243"/>
      <c r="G4" s="64"/>
      <c r="H4" s="64"/>
      <c r="I4" s="64"/>
      <c r="J4" s="64"/>
      <c r="K4" s="64"/>
      <c r="L4" s="64"/>
      <c r="M4" s="8"/>
    </row>
    <row r="5" spans="1:86" s="78" customFormat="1" ht="32.1" customHeight="1">
      <c r="A5" s="221"/>
      <c r="B5" s="222"/>
      <c r="C5" s="222"/>
      <c r="D5" s="222"/>
      <c r="E5" s="222"/>
      <c r="F5" s="223"/>
      <c r="G5" s="224" t="str">
        <f>A6</f>
        <v>ジンガ三木ＳＣ</v>
      </c>
      <c r="H5" s="224"/>
      <c r="I5" s="224"/>
      <c r="J5" s="224"/>
      <c r="K5" s="224"/>
      <c r="L5" s="224" t="str">
        <f>A7</f>
        <v>小野南ＦＣＪｒ</v>
      </c>
      <c r="M5" s="224"/>
      <c r="N5" s="224"/>
      <c r="O5" s="224"/>
      <c r="P5" s="224"/>
      <c r="Q5" s="224" t="str">
        <f>A8</f>
        <v>加西ＦＣロッソ</v>
      </c>
      <c r="R5" s="224"/>
      <c r="S5" s="224"/>
      <c r="T5" s="224"/>
      <c r="U5" s="224"/>
      <c r="V5" s="224">
        <f>A9</f>
        <v>0</v>
      </c>
      <c r="W5" s="224"/>
      <c r="X5" s="224"/>
      <c r="Y5" s="224"/>
      <c r="Z5" s="224"/>
      <c r="AA5" s="219" t="s">
        <v>77</v>
      </c>
      <c r="AB5" s="218"/>
      <c r="AC5" s="218" t="s">
        <v>78</v>
      </c>
      <c r="AD5" s="218"/>
      <c r="AE5" s="220" t="s">
        <v>84</v>
      </c>
      <c r="AF5" s="219"/>
      <c r="AG5" s="220" t="s">
        <v>85</v>
      </c>
      <c r="AH5" s="219"/>
      <c r="AI5" s="220" t="s">
        <v>79</v>
      </c>
      <c r="AJ5" s="219"/>
      <c r="AK5" s="218" t="s">
        <v>80</v>
      </c>
      <c r="AL5" s="218"/>
      <c r="AM5" s="218" t="s">
        <v>81</v>
      </c>
      <c r="AN5" s="218"/>
      <c r="AO5" s="218" t="s">
        <v>82</v>
      </c>
      <c r="AP5" s="218"/>
      <c r="AQ5" s="218" t="s">
        <v>83</v>
      </c>
      <c r="AR5" s="218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6"/>
      <c r="BE5" s="76"/>
      <c r="BF5" s="76"/>
      <c r="BG5" s="76"/>
      <c r="BH5" s="76"/>
      <c r="BI5" s="76"/>
      <c r="BJ5" s="76"/>
      <c r="BK5" s="76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77"/>
      <c r="CA5" s="77"/>
      <c r="CB5" s="77"/>
    </row>
    <row r="6" spans="1:86" s="78" customFormat="1" ht="32.1" customHeight="1">
      <c r="A6" s="244" t="str">
        <f>大会組合せ表!B9</f>
        <v>ジンガ三木ＳＣ</v>
      </c>
      <c r="B6" s="209"/>
      <c r="C6" s="209"/>
      <c r="D6" s="209"/>
      <c r="E6" s="209"/>
      <c r="F6" s="210"/>
      <c r="G6" s="202"/>
      <c r="H6" s="204"/>
      <c r="I6" s="141"/>
      <c r="J6" s="204"/>
      <c r="K6" s="203"/>
      <c r="L6" s="202">
        <v>16</v>
      </c>
      <c r="M6" s="204"/>
      <c r="N6" s="141" t="str">
        <f>IF(L6="","－",IF(L6&gt;O6,"○",IF(L6&lt;O6,"●",IF(L6=O6,"△"))))</f>
        <v>○</v>
      </c>
      <c r="O6" s="204">
        <v>0</v>
      </c>
      <c r="P6" s="203"/>
      <c r="Q6" s="202">
        <v>13</v>
      </c>
      <c r="R6" s="204"/>
      <c r="S6" s="141" t="str">
        <f>IF(Q6="","－",IF(Q6&gt;T6,"○",IF(Q6&lt;T6,"●",IF(Q6=T6,"△"))))</f>
        <v>○</v>
      </c>
      <c r="T6" s="204">
        <v>0</v>
      </c>
      <c r="U6" s="203"/>
      <c r="V6" s="202"/>
      <c r="W6" s="204"/>
      <c r="X6" s="141" t="str">
        <f>IF(V6="","－",IF(V6&gt;Y6,"○",IF(V6&lt;Y6,"●",IF(V6=Y6,"△"))))</f>
        <v>－</v>
      </c>
      <c r="Y6" s="204"/>
      <c r="Z6" s="203"/>
      <c r="AA6" s="204">
        <f>IF(SUM(G6:Z6)=0,"",COUNTIF(G6:Z6,"○"))</f>
        <v>2</v>
      </c>
      <c r="AB6" s="203"/>
      <c r="AC6" s="202">
        <f>IF(SUM(G6:Z6)=0,"",COUNTIF(G6:Z6,"●"))</f>
        <v>0</v>
      </c>
      <c r="AD6" s="203"/>
      <c r="AE6" s="196"/>
      <c r="AF6" s="198"/>
      <c r="AG6" s="196"/>
      <c r="AH6" s="198"/>
      <c r="AI6" s="202">
        <f>IF(SUM(AA6:AH6)=0,"",AA6*3+AG6*1+AE6*2)</f>
        <v>6</v>
      </c>
      <c r="AJ6" s="203"/>
      <c r="AK6" s="200">
        <f>IF(SUM(AA6:AH6)=0,"",SUM(L6,Q6,V6))</f>
        <v>29</v>
      </c>
      <c r="AL6" s="200"/>
      <c r="AM6" s="200">
        <f>IF(SUM(AA6:AH6)=0,"",SUM(O6,T6,Y6))</f>
        <v>0</v>
      </c>
      <c r="AN6" s="200"/>
      <c r="AO6" s="200">
        <f>IF(AK6="","",AK6-AM6)</f>
        <v>29</v>
      </c>
      <c r="AP6" s="200"/>
      <c r="AQ6" s="200">
        <f>IF(SUM(AA6:AH8)=0,"",RANK(BF6,$BF$6:$BJ$8))</f>
        <v>1</v>
      </c>
      <c r="AR6" s="20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225"/>
      <c r="BE6" s="225"/>
      <c r="BF6" s="226">
        <f>IF(SUM(AA6:AH6)=0,10,AI6*1000000+AO6*1000+AK6+10)</f>
        <v>6029039</v>
      </c>
      <c r="BG6" s="226"/>
      <c r="BH6" s="226"/>
      <c r="BI6" s="226"/>
      <c r="BJ6" s="226"/>
      <c r="BK6" s="76"/>
      <c r="BZ6" s="100"/>
      <c r="CA6" s="100"/>
      <c r="CB6" s="100"/>
      <c r="CD6" s="99"/>
      <c r="CE6" s="99"/>
      <c r="CF6" s="99"/>
      <c r="CG6" s="99"/>
      <c r="CH6" s="99"/>
    </row>
    <row r="7" spans="1:86" s="78" customFormat="1" ht="32.1" customHeight="1">
      <c r="A7" s="208" t="str">
        <f>大会組合せ表!A11</f>
        <v>小野南ＦＣＪｒ</v>
      </c>
      <c r="B7" s="209"/>
      <c r="C7" s="209"/>
      <c r="D7" s="209"/>
      <c r="E7" s="209"/>
      <c r="F7" s="210"/>
      <c r="G7" s="196">
        <f>O6</f>
        <v>0</v>
      </c>
      <c r="H7" s="197"/>
      <c r="I7" s="143" t="str">
        <f>IF(G7="","－",IF(G7&gt;J7,"○",IF(G7&lt;J7,"●",IF(G7=J7,"△"))))</f>
        <v>●</v>
      </c>
      <c r="J7" s="197">
        <f>L6</f>
        <v>16</v>
      </c>
      <c r="K7" s="198"/>
      <c r="L7" s="202"/>
      <c r="M7" s="204"/>
      <c r="N7" s="141"/>
      <c r="O7" s="204"/>
      <c r="P7" s="203"/>
      <c r="Q7" s="196">
        <v>1</v>
      </c>
      <c r="R7" s="197"/>
      <c r="S7" s="142" t="str">
        <f>IF(Q7="","－",IF(Q7&gt;T7,"○",IF(Q7&lt;T7,"●",IF(Q7=T7,"△"))))</f>
        <v>●</v>
      </c>
      <c r="T7" s="197">
        <v>2</v>
      </c>
      <c r="U7" s="198"/>
      <c r="V7" s="196"/>
      <c r="W7" s="197"/>
      <c r="X7" s="142" t="str">
        <f t="shared" ref="X7:X8" si="0">IF(V7="","－",IF(V7&gt;Y7,"○",IF(V7&lt;Y7,"●",IF(V7=Y7,"△"))))</f>
        <v>－</v>
      </c>
      <c r="Y7" s="197"/>
      <c r="Z7" s="198"/>
      <c r="AA7" s="197">
        <f t="shared" ref="AA7:AA9" si="1">IF(SUM(G7:Z7)=0,"",COUNTIF(G7:Z7,"○"))</f>
        <v>0</v>
      </c>
      <c r="AB7" s="198"/>
      <c r="AC7" s="196">
        <f t="shared" ref="AC7:AC9" si="2">IF(SUM(G7:Z7)=0,"",COUNTIF(G7:Z7,"●"))</f>
        <v>2</v>
      </c>
      <c r="AD7" s="198"/>
      <c r="AE7" s="196"/>
      <c r="AF7" s="198"/>
      <c r="AG7" s="196"/>
      <c r="AH7" s="198"/>
      <c r="AI7" s="202">
        <f>IF(SUM(AA7:AH7)=0,"",AA7*3+AG7*1+AE7*2)</f>
        <v>0</v>
      </c>
      <c r="AJ7" s="203"/>
      <c r="AK7" s="199">
        <f>IF(SUM(AA7:AH7)=0,"",SUM(G7,Q7,V7))</f>
        <v>1</v>
      </c>
      <c r="AL7" s="199"/>
      <c r="AM7" s="199">
        <f>IF(SUM(AA7:AH7)=0,"",SUM(J7,T7,Y7))</f>
        <v>18</v>
      </c>
      <c r="AN7" s="199"/>
      <c r="AO7" s="199">
        <f t="shared" ref="AO7:AO9" si="3">IF(AK7="","",AK7-AM7)</f>
        <v>-17</v>
      </c>
      <c r="AP7" s="199"/>
      <c r="AQ7" s="200">
        <f>IF(SUM(AA6:AH8)=0,"",RANK(BF7,$BF$6:$BJ$8))</f>
        <v>3</v>
      </c>
      <c r="AR7" s="20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225"/>
      <c r="BE7" s="225"/>
      <c r="BF7" s="226">
        <f>IF(SUM(AA7:AH7)=0,10,AI7*1000000+AO7*1000+AK7+10)</f>
        <v>-16989</v>
      </c>
      <c r="BG7" s="226"/>
      <c r="BH7" s="226"/>
      <c r="BI7" s="226"/>
      <c r="BJ7" s="226"/>
      <c r="BK7" s="76"/>
      <c r="BZ7" s="100"/>
      <c r="CA7" s="100"/>
      <c r="CB7" s="100"/>
      <c r="CD7" s="99"/>
      <c r="CE7" s="99"/>
      <c r="CF7" s="99"/>
      <c r="CG7" s="99"/>
      <c r="CH7" s="99"/>
    </row>
    <row r="8" spans="1:86" s="78" customFormat="1" ht="32.1" customHeight="1">
      <c r="A8" s="208" t="str">
        <f>大会組合せ表!C11</f>
        <v>加西ＦＣロッソ</v>
      </c>
      <c r="B8" s="209"/>
      <c r="C8" s="209"/>
      <c r="D8" s="209"/>
      <c r="E8" s="209"/>
      <c r="F8" s="210"/>
      <c r="G8" s="196">
        <f>T6</f>
        <v>0</v>
      </c>
      <c r="H8" s="197"/>
      <c r="I8" s="142" t="str">
        <f t="shared" ref="I8:I9" si="4">IF(G8="","－",IF(G8&gt;J8,"○",IF(G8&lt;J8,"●",IF(G8=J8,"△"))))</f>
        <v>●</v>
      </c>
      <c r="J8" s="197">
        <f>Q6</f>
        <v>13</v>
      </c>
      <c r="K8" s="198"/>
      <c r="L8" s="196">
        <f>T7</f>
        <v>2</v>
      </c>
      <c r="M8" s="197"/>
      <c r="N8" s="142" t="str">
        <f>IF(L8="","－",IF(L8&gt;O8,"○",IF(L8&lt;O8,"●",IF(L8=O8,"△"))))</f>
        <v>○</v>
      </c>
      <c r="O8" s="197">
        <f>Q7</f>
        <v>1</v>
      </c>
      <c r="P8" s="198"/>
      <c r="Q8" s="202"/>
      <c r="R8" s="204"/>
      <c r="S8" s="141"/>
      <c r="T8" s="204"/>
      <c r="U8" s="203"/>
      <c r="V8" s="196"/>
      <c r="W8" s="197"/>
      <c r="X8" s="142" t="str">
        <f t="shared" si="0"/>
        <v>－</v>
      </c>
      <c r="Y8" s="197"/>
      <c r="Z8" s="198"/>
      <c r="AA8" s="197">
        <f t="shared" si="1"/>
        <v>1</v>
      </c>
      <c r="AB8" s="198"/>
      <c r="AC8" s="196">
        <f t="shared" si="2"/>
        <v>1</v>
      </c>
      <c r="AD8" s="198"/>
      <c r="AE8" s="196"/>
      <c r="AF8" s="198"/>
      <c r="AG8" s="196"/>
      <c r="AH8" s="198"/>
      <c r="AI8" s="216">
        <f>IF(SUM(AA8:AH8)=0,"",AA8*3+AG8*1+AE8*2)</f>
        <v>3</v>
      </c>
      <c r="AJ8" s="217"/>
      <c r="AK8" s="233">
        <f>IF(SUM(AA8:AH8)=0,"",SUM(L8,G8,V8))</f>
        <v>2</v>
      </c>
      <c r="AL8" s="233"/>
      <c r="AM8" s="233">
        <f>IF(SUM(AA8:AH8)=0,"",SUM(O8,J8,Y8))</f>
        <v>14</v>
      </c>
      <c r="AN8" s="233"/>
      <c r="AO8" s="233">
        <f t="shared" si="3"/>
        <v>-12</v>
      </c>
      <c r="AP8" s="233"/>
      <c r="AQ8" s="211">
        <f>IF(SUM(AA6:AH8)=0,"",RANK(BF8,$BF$6:$BJ$8))</f>
        <v>2</v>
      </c>
      <c r="AR8" s="211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225"/>
      <c r="BE8" s="225"/>
      <c r="BF8" s="226">
        <f>IF(SUM(AA8:AH8)=0,10,AI8*1000000+AO8*1000+AK8+10)</f>
        <v>2988012</v>
      </c>
      <c r="BG8" s="226"/>
      <c r="BH8" s="226"/>
      <c r="BI8" s="226"/>
      <c r="BJ8" s="226"/>
      <c r="BK8" s="76"/>
      <c r="BZ8" s="100"/>
      <c r="CA8" s="100"/>
      <c r="CB8" s="100"/>
      <c r="CD8" s="99"/>
      <c r="CE8" s="99"/>
      <c r="CF8" s="99"/>
      <c r="CG8" s="99"/>
      <c r="CH8" s="99"/>
    </row>
    <row r="9" spans="1:86" s="78" customFormat="1" ht="38.1" hidden="1" customHeight="1">
      <c r="A9" s="208">
        <f>大会組合せ表!C9</f>
        <v>0</v>
      </c>
      <c r="B9" s="209"/>
      <c r="C9" s="209"/>
      <c r="D9" s="209"/>
      <c r="E9" s="209"/>
      <c r="F9" s="210"/>
      <c r="G9" s="234"/>
      <c r="H9" s="235"/>
      <c r="I9" s="81" t="str">
        <f t="shared" si="4"/>
        <v>－</v>
      </c>
      <c r="J9" s="236"/>
      <c r="K9" s="234"/>
      <c r="L9" s="235"/>
      <c r="M9" s="237"/>
      <c r="N9" s="81" t="str">
        <f t="shared" ref="N9" si="5">IF(L9="","－",IF(L9&gt;O9,"○",IF(L9&lt;O9,"●",IF(L9=O9,"△"))))</f>
        <v>－</v>
      </c>
      <c r="O9" s="237"/>
      <c r="P9" s="236"/>
      <c r="Q9" s="235"/>
      <c r="R9" s="237"/>
      <c r="S9" s="81" t="str">
        <f t="shared" ref="S9" si="6">IF(Q9="","－",IF(Q9&gt;T9,"○",IF(Q9&lt;T9,"●",IF(Q9=T9,"△"))))</f>
        <v>－</v>
      </c>
      <c r="T9" s="237"/>
      <c r="U9" s="236"/>
      <c r="V9" s="238"/>
      <c r="W9" s="239"/>
      <c r="X9" s="79"/>
      <c r="Y9" s="239"/>
      <c r="Z9" s="240"/>
      <c r="AA9" s="241" t="str">
        <f t="shared" si="1"/>
        <v/>
      </c>
      <c r="AB9" s="229"/>
      <c r="AC9" s="228" t="str">
        <f t="shared" si="2"/>
        <v/>
      </c>
      <c r="AD9" s="229"/>
      <c r="AE9" s="228"/>
      <c r="AF9" s="229"/>
      <c r="AG9" s="228"/>
      <c r="AH9" s="229"/>
      <c r="AI9" s="230" t="str">
        <f>IF(SUM(AA9:AH9)=0,"",AA9*3+AG9*1+AE9*2)</f>
        <v/>
      </c>
      <c r="AJ9" s="231"/>
      <c r="AK9" s="232" t="str">
        <f>IF(SUM(AA9:AH9)=0,"",SUM(L9,Q9,G9))</f>
        <v/>
      </c>
      <c r="AL9" s="232"/>
      <c r="AM9" s="232" t="str">
        <f>IF(SUM(AA9:AH9)=0,"",SUM(O9,T9,J9))</f>
        <v/>
      </c>
      <c r="AN9" s="232"/>
      <c r="AO9" s="232" t="str">
        <f t="shared" si="3"/>
        <v/>
      </c>
      <c r="AP9" s="232"/>
      <c r="AQ9" s="227">
        <f>IF(SUM(AA6:AH9)=0,"",RANK(BF9,$BF$6:$BJ$9))</f>
        <v>3</v>
      </c>
      <c r="AR9" s="227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225"/>
      <c r="BE9" s="225"/>
      <c r="BF9" s="226">
        <f>IF(SUM(AA9:AH9)=0,10,AI9*1000000+AO9*1000+AK9+10)</f>
        <v>10</v>
      </c>
      <c r="BG9" s="226"/>
      <c r="BH9" s="226"/>
      <c r="BI9" s="226"/>
      <c r="BJ9" s="226"/>
      <c r="BK9" s="76"/>
    </row>
    <row r="10" spans="1:86" ht="18" customHeight="1">
      <c r="A10" s="49"/>
      <c r="E10" s="6"/>
      <c r="M10" s="7"/>
    </row>
    <row r="11" spans="1:86" ht="18" customHeight="1">
      <c r="A11" s="243" t="s">
        <v>8</v>
      </c>
      <c r="B11" s="243"/>
      <c r="C11" s="243"/>
      <c r="D11" s="243"/>
      <c r="E11" s="243"/>
      <c r="F11" s="243"/>
      <c r="G11" s="64"/>
      <c r="H11" s="64"/>
      <c r="I11" s="64"/>
      <c r="J11" s="64"/>
      <c r="K11" s="64"/>
      <c r="L11" s="64"/>
      <c r="M11" s="64"/>
      <c r="N11" s="8"/>
    </row>
    <row r="12" spans="1:86" s="78" customFormat="1" ht="32.1" customHeight="1">
      <c r="A12" s="221"/>
      <c r="B12" s="222"/>
      <c r="C12" s="222"/>
      <c r="D12" s="222"/>
      <c r="E12" s="222"/>
      <c r="F12" s="223"/>
      <c r="G12" s="224" t="str">
        <f>A13</f>
        <v>加西ＦＣ</v>
      </c>
      <c r="H12" s="224"/>
      <c r="I12" s="224"/>
      <c r="J12" s="224"/>
      <c r="K12" s="224"/>
      <c r="L12" s="224" t="str">
        <f>A14</f>
        <v>小野東ＳＳＤ</v>
      </c>
      <c r="M12" s="224"/>
      <c r="N12" s="224"/>
      <c r="O12" s="224"/>
      <c r="P12" s="224"/>
      <c r="Q12" s="224" t="str">
        <f>A15</f>
        <v>日野ＦＣ</v>
      </c>
      <c r="R12" s="224"/>
      <c r="S12" s="224"/>
      <c r="T12" s="224"/>
      <c r="U12" s="224"/>
      <c r="V12" s="224">
        <f>A16</f>
        <v>0</v>
      </c>
      <c r="W12" s="224"/>
      <c r="X12" s="224"/>
      <c r="Y12" s="224"/>
      <c r="Z12" s="224"/>
      <c r="AA12" s="219" t="s">
        <v>77</v>
      </c>
      <c r="AB12" s="218"/>
      <c r="AC12" s="218" t="s">
        <v>78</v>
      </c>
      <c r="AD12" s="218"/>
      <c r="AE12" s="220" t="s">
        <v>84</v>
      </c>
      <c r="AF12" s="219"/>
      <c r="AG12" s="220" t="s">
        <v>85</v>
      </c>
      <c r="AH12" s="219"/>
      <c r="AI12" s="220" t="s">
        <v>79</v>
      </c>
      <c r="AJ12" s="219"/>
      <c r="AK12" s="218" t="s">
        <v>80</v>
      </c>
      <c r="AL12" s="218"/>
      <c r="AM12" s="218" t="s">
        <v>81</v>
      </c>
      <c r="AN12" s="218"/>
      <c r="AO12" s="218" t="s">
        <v>82</v>
      </c>
      <c r="AP12" s="218"/>
      <c r="AQ12" s="218" t="s">
        <v>83</v>
      </c>
      <c r="AR12" s="218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6"/>
      <c r="BE12" s="76"/>
      <c r="BF12" s="76"/>
      <c r="BG12" s="76"/>
      <c r="BH12" s="76"/>
      <c r="BI12" s="76"/>
      <c r="BJ12" s="76"/>
      <c r="BK12" s="76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77"/>
      <c r="CA12" s="77"/>
      <c r="CB12" s="77"/>
    </row>
    <row r="13" spans="1:86" s="78" customFormat="1" ht="32.1" customHeight="1">
      <c r="A13" s="208" t="str">
        <f>大会組合せ表!F9</f>
        <v>加西ＦＣ</v>
      </c>
      <c r="B13" s="209"/>
      <c r="C13" s="209"/>
      <c r="D13" s="209"/>
      <c r="E13" s="209"/>
      <c r="F13" s="210"/>
      <c r="G13" s="202"/>
      <c r="H13" s="204"/>
      <c r="I13" s="141"/>
      <c r="J13" s="204"/>
      <c r="K13" s="203"/>
      <c r="L13" s="202">
        <v>1</v>
      </c>
      <c r="M13" s="204"/>
      <c r="N13" s="141" t="str">
        <f>IF(L13="","－",IF(L13&gt;O13,"○",IF(L13&lt;O13,"●",IF(L13=O13,"△"))))</f>
        <v>△</v>
      </c>
      <c r="O13" s="204">
        <v>1</v>
      </c>
      <c r="P13" s="203"/>
      <c r="Q13" s="202">
        <v>3</v>
      </c>
      <c r="R13" s="204"/>
      <c r="S13" s="141" t="str">
        <f>IF(Q13="","－",IF(Q13&gt;T13,"○",IF(Q13&lt;T13,"●",IF(Q13=T13,"△"))))</f>
        <v>○</v>
      </c>
      <c r="T13" s="204">
        <v>0</v>
      </c>
      <c r="U13" s="203"/>
      <c r="V13" s="202"/>
      <c r="W13" s="204"/>
      <c r="X13" s="141" t="str">
        <f>IF(V13="","－",IF(V13&gt;Y13,"○",IF(V13&lt;Y13,"●",IF(V13=Y13,"△"))))</f>
        <v>－</v>
      </c>
      <c r="Y13" s="204"/>
      <c r="Z13" s="203"/>
      <c r="AA13" s="204">
        <f>IF(SUM(G13:Z13)=0,"",COUNTIF(G13:Z13,"○"))</f>
        <v>1</v>
      </c>
      <c r="AB13" s="203"/>
      <c r="AC13" s="202">
        <f>IF(SUM(G13:Z13)=0,"",COUNTIF(G13:Z13,"●"))</f>
        <v>0</v>
      </c>
      <c r="AD13" s="203"/>
      <c r="AE13" s="196">
        <v>1</v>
      </c>
      <c r="AF13" s="198"/>
      <c r="AG13" s="196"/>
      <c r="AH13" s="198"/>
      <c r="AI13" s="202">
        <f>IF(SUM(AA13:AH13)=0,"",AA13*3+AG13*1+AE13*2)</f>
        <v>5</v>
      </c>
      <c r="AJ13" s="203"/>
      <c r="AK13" s="200">
        <f>IF(SUM(AA13:AH13)=0,"",SUM(L13,Q13,V13))</f>
        <v>4</v>
      </c>
      <c r="AL13" s="200"/>
      <c r="AM13" s="200">
        <f>IF(SUM(AA13:AH13)=0,"",SUM(O13,T13,Y13))</f>
        <v>1</v>
      </c>
      <c r="AN13" s="200"/>
      <c r="AO13" s="200">
        <f>IF(AK13="","",AK13-AM13)</f>
        <v>3</v>
      </c>
      <c r="AP13" s="200"/>
      <c r="AQ13" s="200">
        <f>IF(SUM(AA13:AH15)=0,"",RANK(BF13,$BF$13:$BJ$15))</f>
        <v>1</v>
      </c>
      <c r="AR13" s="20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225"/>
      <c r="BE13" s="225"/>
      <c r="BF13" s="226">
        <f>IF(SUM(AA13:AH13)=0,10,AI13*1000000+AO13*1000+AK13+10)</f>
        <v>5003014</v>
      </c>
      <c r="BG13" s="226"/>
      <c r="BH13" s="226"/>
      <c r="BI13" s="226"/>
      <c r="BJ13" s="226"/>
      <c r="BK13" s="76"/>
      <c r="BZ13" s="100"/>
      <c r="CA13" s="100"/>
      <c r="CB13" s="100"/>
      <c r="CD13" s="99"/>
      <c r="CE13" s="99"/>
      <c r="CF13" s="99"/>
      <c r="CG13" s="99"/>
      <c r="CH13" s="99"/>
    </row>
    <row r="14" spans="1:86" s="78" customFormat="1" ht="32.1" customHeight="1">
      <c r="A14" s="208" t="str">
        <f>大会組合せ表!E11</f>
        <v>小野東ＳＳＤ</v>
      </c>
      <c r="B14" s="209"/>
      <c r="C14" s="209"/>
      <c r="D14" s="209"/>
      <c r="E14" s="209"/>
      <c r="F14" s="210"/>
      <c r="G14" s="196">
        <f>O13</f>
        <v>1</v>
      </c>
      <c r="H14" s="197"/>
      <c r="I14" s="143" t="str">
        <f>IF(G14="","－",IF(G14&gt;J14,"○",IF(G14&lt;J14,"●",IF(G14=J14,"△"))))</f>
        <v>△</v>
      </c>
      <c r="J14" s="197">
        <f>L13</f>
        <v>1</v>
      </c>
      <c r="K14" s="198"/>
      <c r="L14" s="202"/>
      <c r="M14" s="204"/>
      <c r="N14" s="141"/>
      <c r="O14" s="204"/>
      <c r="P14" s="203"/>
      <c r="Q14" s="196">
        <v>1</v>
      </c>
      <c r="R14" s="197"/>
      <c r="S14" s="142" t="str">
        <f>IF(Q14="","－",IF(Q14&gt;T14,"○",IF(Q14&lt;T14,"●",IF(Q14=T14,"△"))))</f>
        <v>○</v>
      </c>
      <c r="T14" s="197">
        <v>0</v>
      </c>
      <c r="U14" s="198"/>
      <c r="V14" s="196"/>
      <c r="W14" s="197"/>
      <c r="X14" s="142" t="str">
        <f t="shared" ref="X14:X15" si="7">IF(V14="","－",IF(V14&gt;Y14,"○",IF(V14&lt;Y14,"●",IF(V14=Y14,"△"))))</f>
        <v>－</v>
      </c>
      <c r="Y14" s="197"/>
      <c r="Z14" s="198"/>
      <c r="AA14" s="197">
        <f t="shared" ref="AA14:AA16" si="8">IF(SUM(G14:Z14)=0,"",COUNTIF(G14:Z14,"○"))</f>
        <v>1</v>
      </c>
      <c r="AB14" s="198"/>
      <c r="AC14" s="196">
        <f t="shared" ref="AC14:AC16" si="9">IF(SUM(G14:Z14)=0,"",COUNTIF(G14:Z14,"●"))</f>
        <v>0</v>
      </c>
      <c r="AD14" s="198"/>
      <c r="AE14" s="196"/>
      <c r="AF14" s="198"/>
      <c r="AG14" s="196">
        <v>1</v>
      </c>
      <c r="AH14" s="198"/>
      <c r="AI14" s="216">
        <f>IF(SUM(AA14:AH14)=0,"",AA14*3+AG14*1+AE14*2)</f>
        <v>4</v>
      </c>
      <c r="AJ14" s="217"/>
      <c r="AK14" s="233">
        <f>IF(SUM(AA14:AH14)=0,"",SUM(G14,Q14,V14))</f>
        <v>2</v>
      </c>
      <c r="AL14" s="233"/>
      <c r="AM14" s="233">
        <f>IF(SUM(AA14:AH14)=0,"",SUM(J14,T14,Y14))</f>
        <v>1</v>
      </c>
      <c r="AN14" s="233"/>
      <c r="AO14" s="233">
        <f t="shared" ref="AO14:AO16" si="10">IF(AK14="","",AK14-AM14)</f>
        <v>1</v>
      </c>
      <c r="AP14" s="233"/>
      <c r="AQ14" s="211">
        <f>IF(SUM(AA13:AH15)=0,"",RANK(BF14,$BF$13:$BJ$15))</f>
        <v>2</v>
      </c>
      <c r="AR14" s="211"/>
      <c r="AS14" s="194" t="s">
        <v>154</v>
      </c>
      <c r="AT14" s="195"/>
      <c r="AU14" s="80"/>
      <c r="AV14" s="80"/>
      <c r="AW14" s="80"/>
      <c r="AX14" s="80"/>
      <c r="AY14" s="80"/>
      <c r="AZ14" s="80"/>
      <c r="BA14" s="80"/>
      <c r="BB14" s="80"/>
      <c r="BC14" s="80"/>
      <c r="BD14" s="225"/>
      <c r="BE14" s="225"/>
      <c r="BF14" s="226">
        <f>IF(SUM(AA14:AH14)=0,10,AI14*1000000+AO14*1000+AK14+10)</f>
        <v>4001012</v>
      </c>
      <c r="BG14" s="226"/>
      <c r="BH14" s="226"/>
      <c r="BI14" s="226"/>
      <c r="BJ14" s="226"/>
      <c r="BK14" s="76"/>
      <c r="BZ14" s="100"/>
      <c r="CA14" s="100"/>
      <c r="CB14" s="100"/>
      <c r="CD14" s="99"/>
      <c r="CE14" s="99"/>
      <c r="CF14" s="99"/>
      <c r="CG14" s="99"/>
      <c r="CH14" s="99"/>
    </row>
    <row r="15" spans="1:86" s="78" customFormat="1" ht="32.1" customHeight="1">
      <c r="A15" s="208" t="str">
        <f>大会組合せ表!G11</f>
        <v>日野ＦＣ</v>
      </c>
      <c r="B15" s="209"/>
      <c r="C15" s="209"/>
      <c r="D15" s="209"/>
      <c r="E15" s="209"/>
      <c r="F15" s="210"/>
      <c r="G15" s="196">
        <f>T13</f>
        <v>0</v>
      </c>
      <c r="H15" s="197"/>
      <c r="I15" s="142" t="str">
        <f t="shared" ref="I15:I16" si="11">IF(G15="","－",IF(G15&gt;J15,"○",IF(G15&lt;J15,"●",IF(G15=J15,"△"))))</f>
        <v>●</v>
      </c>
      <c r="J15" s="197">
        <f>Q13</f>
        <v>3</v>
      </c>
      <c r="K15" s="198"/>
      <c r="L15" s="196">
        <f>T14</f>
        <v>0</v>
      </c>
      <c r="M15" s="197"/>
      <c r="N15" s="142" t="str">
        <f>IF(L15="","－",IF(L15&gt;O15,"○",IF(L15&lt;O15,"●",IF(L15=O15,"△"))))</f>
        <v>●</v>
      </c>
      <c r="O15" s="197">
        <f>Q14</f>
        <v>1</v>
      </c>
      <c r="P15" s="198"/>
      <c r="Q15" s="202"/>
      <c r="R15" s="204"/>
      <c r="S15" s="141"/>
      <c r="T15" s="204"/>
      <c r="U15" s="203"/>
      <c r="V15" s="196"/>
      <c r="W15" s="197"/>
      <c r="X15" s="142" t="str">
        <f t="shared" si="7"/>
        <v>－</v>
      </c>
      <c r="Y15" s="197"/>
      <c r="Z15" s="198"/>
      <c r="AA15" s="197">
        <f t="shared" si="8"/>
        <v>0</v>
      </c>
      <c r="AB15" s="198"/>
      <c r="AC15" s="196">
        <f t="shared" si="9"/>
        <v>2</v>
      </c>
      <c r="AD15" s="198"/>
      <c r="AE15" s="196"/>
      <c r="AF15" s="198"/>
      <c r="AG15" s="196"/>
      <c r="AH15" s="198"/>
      <c r="AI15" s="202">
        <f>IF(SUM(AA15:AH15)=0,"",AA15*3+AG15*1+AE15*2)</f>
        <v>0</v>
      </c>
      <c r="AJ15" s="203"/>
      <c r="AK15" s="199">
        <f>IF(SUM(AA15:AH15)=0,"",SUM(L15,G15,V15))</f>
        <v>0</v>
      </c>
      <c r="AL15" s="199"/>
      <c r="AM15" s="199">
        <f>IF(SUM(AA15:AH15)=0,"",SUM(O15,J15,Y15))</f>
        <v>4</v>
      </c>
      <c r="AN15" s="199"/>
      <c r="AO15" s="199">
        <f t="shared" si="10"/>
        <v>-4</v>
      </c>
      <c r="AP15" s="199"/>
      <c r="AQ15" s="200">
        <f>IF(SUM(AA13:AH15)=0,"",RANK(BF15,$BF$13:$BJ$15))</f>
        <v>3</v>
      </c>
      <c r="AR15" s="20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225"/>
      <c r="BE15" s="225"/>
      <c r="BF15" s="226">
        <f>IF(SUM(AA15:AH15)=0,10,AI15*1000000+AO15*1000+AK15+10)</f>
        <v>-3990</v>
      </c>
      <c r="BG15" s="226"/>
      <c r="BH15" s="226"/>
      <c r="BI15" s="226"/>
      <c r="BJ15" s="226"/>
      <c r="BK15" s="76"/>
      <c r="BZ15" s="100"/>
      <c r="CA15" s="100"/>
      <c r="CB15" s="100"/>
      <c r="CD15" s="99"/>
      <c r="CE15" s="99"/>
      <c r="CF15" s="99"/>
      <c r="CG15" s="99"/>
      <c r="CH15" s="99"/>
    </row>
    <row r="16" spans="1:86" s="78" customFormat="1" ht="38.1" hidden="1" customHeight="1">
      <c r="A16" s="208">
        <f>大会組合せ表!G9</f>
        <v>0</v>
      </c>
      <c r="B16" s="209"/>
      <c r="C16" s="209"/>
      <c r="D16" s="209"/>
      <c r="E16" s="209"/>
      <c r="F16" s="210"/>
      <c r="G16" s="234"/>
      <c r="H16" s="235"/>
      <c r="I16" s="81" t="str">
        <f t="shared" si="11"/>
        <v>－</v>
      </c>
      <c r="J16" s="236"/>
      <c r="K16" s="234"/>
      <c r="L16" s="235"/>
      <c r="M16" s="237"/>
      <c r="N16" s="81" t="str">
        <f t="shared" ref="N16" si="12">IF(L16="","－",IF(L16&gt;O16,"○",IF(L16&lt;O16,"●",IF(L16=O16,"△"))))</f>
        <v>－</v>
      </c>
      <c r="O16" s="237"/>
      <c r="P16" s="236"/>
      <c r="Q16" s="235"/>
      <c r="R16" s="237"/>
      <c r="S16" s="81" t="str">
        <f t="shared" ref="S16" si="13">IF(Q16="","－",IF(Q16&gt;T16,"○",IF(Q16&lt;T16,"●",IF(Q16=T16,"△"))))</f>
        <v>－</v>
      </c>
      <c r="T16" s="237"/>
      <c r="U16" s="236"/>
      <c r="V16" s="238"/>
      <c r="W16" s="239"/>
      <c r="X16" s="79"/>
      <c r="Y16" s="239"/>
      <c r="Z16" s="240"/>
      <c r="AA16" s="241" t="str">
        <f t="shared" si="8"/>
        <v/>
      </c>
      <c r="AB16" s="229"/>
      <c r="AC16" s="228" t="str">
        <f t="shared" si="9"/>
        <v/>
      </c>
      <c r="AD16" s="229"/>
      <c r="AE16" s="228"/>
      <c r="AF16" s="229"/>
      <c r="AG16" s="228"/>
      <c r="AH16" s="229"/>
      <c r="AI16" s="230" t="str">
        <f>IF(SUM(AA16:AH16)=0,"",AA16*3+AG16*1+AE16*2)</f>
        <v/>
      </c>
      <c r="AJ16" s="231"/>
      <c r="AK16" s="232" t="str">
        <f>IF(SUM(AA16:AH16)=0,"",SUM(L16,Q16,G16))</f>
        <v/>
      </c>
      <c r="AL16" s="232"/>
      <c r="AM16" s="232" t="str">
        <f>IF(SUM(AA16:AH16)=0,"",SUM(O16,T16,J16))</f>
        <v/>
      </c>
      <c r="AN16" s="232"/>
      <c r="AO16" s="232" t="str">
        <f t="shared" si="10"/>
        <v/>
      </c>
      <c r="AP16" s="232"/>
      <c r="AQ16" s="227">
        <f>IF(SUM(AA13:AH16)=0,"",RANK(BF16,$BF$13:$BJ$16))</f>
        <v>3</v>
      </c>
      <c r="AR16" s="227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225"/>
      <c r="BE16" s="225"/>
      <c r="BF16" s="226">
        <f>IF(SUM(AA16:AH16)=0,10,AI16*1000000+AO16*1000+AK16+10)</f>
        <v>10</v>
      </c>
      <c r="BG16" s="226"/>
      <c r="BH16" s="226"/>
      <c r="BI16" s="226"/>
      <c r="BJ16" s="226"/>
      <c r="BK16" s="76"/>
    </row>
    <row r="17" spans="1:86" ht="18" customHeight="1">
      <c r="A17" s="49"/>
      <c r="B17" s="9"/>
      <c r="C17" s="9"/>
      <c r="D17" s="9"/>
      <c r="E17" s="9"/>
      <c r="M17" s="7"/>
    </row>
    <row r="18" spans="1:86" ht="18" customHeight="1">
      <c r="A18" s="243" t="s">
        <v>9</v>
      </c>
      <c r="B18" s="243"/>
      <c r="C18" s="243"/>
      <c r="D18" s="243"/>
      <c r="E18" s="243"/>
      <c r="F18" s="243"/>
      <c r="G18" s="64"/>
      <c r="H18" s="64"/>
      <c r="I18" s="64"/>
      <c r="J18" s="64"/>
      <c r="K18" s="64"/>
      <c r="L18" s="64"/>
      <c r="M18" s="8"/>
    </row>
    <row r="19" spans="1:86" s="78" customFormat="1" ht="32.1" customHeight="1">
      <c r="A19" s="221"/>
      <c r="B19" s="222"/>
      <c r="C19" s="222"/>
      <c r="D19" s="222"/>
      <c r="E19" s="222"/>
      <c r="F19" s="223"/>
      <c r="G19" s="224" t="str">
        <f>A20</f>
        <v>三樹平田ＳＣ</v>
      </c>
      <c r="H19" s="224"/>
      <c r="I19" s="224"/>
      <c r="J19" s="224"/>
      <c r="K19" s="224"/>
      <c r="L19" s="224" t="str">
        <f>A21</f>
        <v>小野ＦＣ</v>
      </c>
      <c r="M19" s="224"/>
      <c r="N19" s="224"/>
      <c r="O19" s="224"/>
      <c r="P19" s="224"/>
      <c r="Q19" s="224" t="str">
        <f>A22</f>
        <v>西脇ＦＣ</v>
      </c>
      <c r="R19" s="224"/>
      <c r="S19" s="224"/>
      <c r="T19" s="224"/>
      <c r="U19" s="224"/>
      <c r="V19" s="224">
        <f>A23</f>
        <v>0</v>
      </c>
      <c r="W19" s="224"/>
      <c r="X19" s="224"/>
      <c r="Y19" s="224"/>
      <c r="Z19" s="224"/>
      <c r="AA19" s="219" t="s">
        <v>77</v>
      </c>
      <c r="AB19" s="218"/>
      <c r="AC19" s="218" t="s">
        <v>78</v>
      </c>
      <c r="AD19" s="218"/>
      <c r="AE19" s="220" t="s">
        <v>84</v>
      </c>
      <c r="AF19" s="219"/>
      <c r="AG19" s="220" t="s">
        <v>85</v>
      </c>
      <c r="AH19" s="219"/>
      <c r="AI19" s="220" t="s">
        <v>79</v>
      </c>
      <c r="AJ19" s="219"/>
      <c r="AK19" s="218" t="s">
        <v>80</v>
      </c>
      <c r="AL19" s="218"/>
      <c r="AM19" s="218" t="s">
        <v>81</v>
      </c>
      <c r="AN19" s="218"/>
      <c r="AO19" s="218" t="s">
        <v>82</v>
      </c>
      <c r="AP19" s="218"/>
      <c r="AQ19" s="218" t="s">
        <v>83</v>
      </c>
      <c r="AR19" s="218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/>
      <c r="BE19" s="76"/>
      <c r="BF19" s="76"/>
      <c r="BG19" s="76"/>
      <c r="BH19" s="76"/>
      <c r="BI19" s="76"/>
      <c r="BJ19" s="76"/>
      <c r="BK19" s="76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77"/>
      <c r="CA19" s="77"/>
      <c r="CB19" s="77"/>
    </row>
    <row r="20" spans="1:86" s="78" customFormat="1" ht="32.1" customHeight="1">
      <c r="A20" s="208" t="str">
        <f>大会組合せ表!B15</f>
        <v>三樹平田ＳＣ</v>
      </c>
      <c r="B20" s="209"/>
      <c r="C20" s="209"/>
      <c r="D20" s="209"/>
      <c r="E20" s="209"/>
      <c r="F20" s="210"/>
      <c r="G20" s="202"/>
      <c r="H20" s="204"/>
      <c r="I20" s="141"/>
      <c r="J20" s="204"/>
      <c r="K20" s="203"/>
      <c r="L20" s="202">
        <v>5</v>
      </c>
      <c r="M20" s="204"/>
      <c r="N20" s="141" t="str">
        <f>IF(L20="","－",IF(L20&gt;O20,"○",IF(L20&lt;O20,"●",IF(L20=O20,"△"))))</f>
        <v>○</v>
      </c>
      <c r="O20" s="204">
        <v>0</v>
      </c>
      <c r="P20" s="203"/>
      <c r="Q20" s="202">
        <v>3</v>
      </c>
      <c r="R20" s="204"/>
      <c r="S20" s="141" t="str">
        <f>IF(Q20="","－",IF(Q20&gt;T20,"○",IF(Q20&lt;T20,"●",IF(Q20=T20,"△"))))</f>
        <v>○</v>
      </c>
      <c r="T20" s="204">
        <v>0</v>
      </c>
      <c r="U20" s="203"/>
      <c r="V20" s="202"/>
      <c r="W20" s="204"/>
      <c r="X20" s="141" t="str">
        <f>IF(V20="","－",IF(V20&gt;Y20,"○",IF(V20&lt;Y20,"●",IF(V20=Y20,"△"))))</f>
        <v>－</v>
      </c>
      <c r="Y20" s="204"/>
      <c r="Z20" s="203"/>
      <c r="AA20" s="204">
        <f>IF(SUM(G20:Z20)=0,"",COUNTIF(G20:Z20,"○"))</f>
        <v>2</v>
      </c>
      <c r="AB20" s="203"/>
      <c r="AC20" s="202">
        <f>IF(SUM(G20:Z20)=0,"",COUNTIF(G20:Z20,"●"))</f>
        <v>0</v>
      </c>
      <c r="AD20" s="203"/>
      <c r="AE20" s="196"/>
      <c r="AF20" s="198"/>
      <c r="AG20" s="196"/>
      <c r="AH20" s="198"/>
      <c r="AI20" s="202">
        <f>IF(SUM(AA20:AH20)=0,"",AA20*3+AG20*1+AE20*2)</f>
        <v>6</v>
      </c>
      <c r="AJ20" s="203"/>
      <c r="AK20" s="200">
        <f>IF(SUM(AA20:AH20)=0,"",SUM(L20,Q20,V20))</f>
        <v>8</v>
      </c>
      <c r="AL20" s="200"/>
      <c r="AM20" s="200">
        <f>IF(SUM(AA20:AH20)=0,"",SUM(O20,T20,Y20))</f>
        <v>0</v>
      </c>
      <c r="AN20" s="200"/>
      <c r="AO20" s="200">
        <f>IF(AK20="","",AK20-AM20)</f>
        <v>8</v>
      </c>
      <c r="AP20" s="200"/>
      <c r="AQ20" s="200">
        <f>IF(SUM(AA20:AH22)=0,"",RANK(BF20,$BF$20:$BJ$22))</f>
        <v>1</v>
      </c>
      <c r="AR20" s="20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25"/>
      <c r="BE20" s="225"/>
      <c r="BF20" s="226">
        <f>IF(SUM(AA20:AH20)=0,10,AI20*1000000+AO20*1000+AK20+10)</f>
        <v>6008018</v>
      </c>
      <c r="BG20" s="226"/>
      <c r="BH20" s="226"/>
      <c r="BI20" s="226"/>
      <c r="BJ20" s="226"/>
      <c r="BK20" s="76"/>
      <c r="BZ20" s="100"/>
      <c r="CA20" s="100"/>
      <c r="CB20" s="100"/>
      <c r="CD20" s="99"/>
      <c r="CE20" s="99"/>
      <c r="CF20" s="99"/>
      <c r="CG20" s="99"/>
      <c r="CH20" s="99"/>
    </row>
    <row r="21" spans="1:86" s="78" customFormat="1" ht="32.1" customHeight="1">
      <c r="A21" s="208" t="str">
        <f>大会組合せ表!A17</f>
        <v>小野ＦＣ</v>
      </c>
      <c r="B21" s="209"/>
      <c r="C21" s="209"/>
      <c r="D21" s="209"/>
      <c r="E21" s="209"/>
      <c r="F21" s="210"/>
      <c r="G21" s="196">
        <f>O20</f>
        <v>0</v>
      </c>
      <c r="H21" s="197"/>
      <c r="I21" s="143" t="str">
        <f>IF(G21="","－",IF(G21&gt;J21,"○",IF(G21&lt;J21,"●",IF(G21=J21,"△"))))</f>
        <v>●</v>
      </c>
      <c r="J21" s="197">
        <f>L20</f>
        <v>5</v>
      </c>
      <c r="K21" s="198"/>
      <c r="L21" s="202"/>
      <c r="M21" s="204"/>
      <c r="N21" s="141"/>
      <c r="O21" s="204"/>
      <c r="P21" s="203"/>
      <c r="Q21" s="196">
        <v>0</v>
      </c>
      <c r="R21" s="197"/>
      <c r="S21" s="142" t="str">
        <f>IF(Q21="","－",IF(Q21&gt;T21,"○",IF(Q21&lt;T21,"●",IF(Q21=T21,"△"))))</f>
        <v>●</v>
      </c>
      <c r="T21" s="197">
        <v>1</v>
      </c>
      <c r="U21" s="198"/>
      <c r="V21" s="196"/>
      <c r="W21" s="197"/>
      <c r="X21" s="142" t="str">
        <f t="shared" ref="X21:X22" si="14">IF(V21="","－",IF(V21&gt;Y21,"○",IF(V21&lt;Y21,"●",IF(V21=Y21,"△"))))</f>
        <v>－</v>
      </c>
      <c r="Y21" s="197"/>
      <c r="Z21" s="198"/>
      <c r="AA21" s="197">
        <f t="shared" ref="AA21:AA23" si="15">IF(SUM(G21:Z21)=0,"",COUNTIF(G21:Z21,"○"))</f>
        <v>0</v>
      </c>
      <c r="AB21" s="198"/>
      <c r="AC21" s="196">
        <f t="shared" ref="AC21:AC23" si="16">IF(SUM(G21:Z21)=0,"",COUNTIF(G21:Z21,"●"))</f>
        <v>2</v>
      </c>
      <c r="AD21" s="198"/>
      <c r="AE21" s="196"/>
      <c r="AF21" s="198"/>
      <c r="AG21" s="196"/>
      <c r="AH21" s="198"/>
      <c r="AI21" s="202">
        <f>IF(SUM(AA21:AH21)=0,"",AA21*3+AG21*1+AE21*2)</f>
        <v>0</v>
      </c>
      <c r="AJ21" s="203"/>
      <c r="AK21" s="199">
        <f>IF(SUM(AA21:AH21)=0,"",SUM(G21,Q21,V21))</f>
        <v>0</v>
      </c>
      <c r="AL21" s="199"/>
      <c r="AM21" s="199">
        <f>IF(SUM(AA21:AH21)=0,"",SUM(J21,T21,Y21))</f>
        <v>6</v>
      </c>
      <c r="AN21" s="199"/>
      <c r="AO21" s="199">
        <f t="shared" ref="AO21:AO23" si="17">IF(AK21="","",AK21-AM21)</f>
        <v>-6</v>
      </c>
      <c r="AP21" s="199"/>
      <c r="AQ21" s="200">
        <f>IF(SUM(AA20:AH22)=0,"",RANK(BF21,$BF$20:$BJ$22))</f>
        <v>3</v>
      </c>
      <c r="AR21" s="20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225"/>
      <c r="BE21" s="225"/>
      <c r="BF21" s="226">
        <f>IF(SUM(AA21:AH21)=0,10,AI21*1000000+AO21*1000+AK21+10)</f>
        <v>-5990</v>
      </c>
      <c r="BG21" s="226"/>
      <c r="BH21" s="226"/>
      <c r="BI21" s="226"/>
      <c r="BJ21" s="226"/>
      <c r="BK21" s="76"/>
      <c r="BZ21" s="100"/>
      <c r="CA21" s="100"/>
      <c r="CB21" s="100"/>
      <c r="CD21" s="99"/>
      <c r="CE21" s="99"/>
      <c r="CF21" s="99"/>
      <c r="CG21" s="99"/>
      <c r="CH21" s="99"/>
    </row>
    <row r="22" spans="1:86" s="78" customFormat="1" ht="32.1" customHeight="1">
      <c r="A22" s="208" t="str">
        <f>大会組合せ表!C17</f>
        <v>西脇ＦＣ</v>
      </c>
      <c r="B22" s="209"/>
      <c r="C22" s="209"/>
      <c r="D22" s="209"/>
      <c r="E22" s="209"/>
      <c r="F22" s="210"/>
      <c r="G22" s="196">
        <f>T20</f>
        <v>0</v>
      </c>
      <c r="H22" s="197"/>
      <c r="I22" s="142" t="str">
        <f t="shared" ref="I22:I23" si="18">IF(G22="","－",IF(G22&gt;J22,"○",IF(G22&lt;J22,"●",IF(G22=J22,"△"))))</f>
        <v>●</v>
      </c>
      <c r="J22" s="197">
        <f>Q20</f>
        <v>3</v>
      </c>
      <c r="K22" s="198"/>
      <c r="L22" s="196">
        <f>T21</f>
        <v>1</v>
      </c>
      <c r="M22" s="197"/>
      <c r="N22" s="142" t="str">
        <f>IF(L22="","－",IF(L22&gt;O22,"○",IF(L22&lt;O22,"●",IF(L22=O22,"△"))))</f>
        <v>○</v>
      </c>
      <c r="O22" s="197">
        <f>Q21</f>
        <v>0</v>
      </c>
      <c r="P22" s="198"/>
      <c r="Q22" s="202"/>
      <c r="R22" s="204"/>
      <c r="S22" s="141"/>
      <c r="T22" s="204"/>
      <c r="U22" s="203"/>
      <c r="V22" s="196"/>
      <c r="W22" s="197"/>
      <c r="X22" s="142" t="str">
        <f t="shared" si="14"/>
        <v>－</v>
      </c>
      <c r="Y22" s="197"/>
      <c r="Z22" s="198"/>
      <c r="AA22" s="197">
        <f t="shared" si="15"/>
        <v>1</v>
      </c>
      <c r="AB22" s="198"/>
      <c r="AC22" s="196">
        <f t="shared" si="16"/>
        <v>1</v>
      </c>
      <c r="AD22" s="198"/>
      <c r="AE22" s="196"/>
      <c r="AF22" s="198"/>
      <c r="AG22" s="196"/>
      <c r="AH22" s="198"/>
      <c r="AI22" s="216">
        <f>IF(SUM(AA22:AH22)=0,"",AA22*3+AG22*1+AE22*2)</f>
        <v>3</v>
      </c>
      <c r="AJ22" s="217"/>
      <c r="AK22" s="233">
        <f>IF(SUM(AA22:AH22)=0,"",SUM(L22,G22,V22))</f>
        <v>1</v>
      </c>
      <c r="AL22" s="233"/>
      <c r="AM22" s="233">
        <f>IF(SUM(AA22:AH22)=0,"",SUM(O22,J22,Y22))</f>
        <v>3</v>
      </c>
      <c r="AN22" s="233"/>
      <c r="AO22" s="233">
        <f t="shared" si="17"/>
        <v>-2</v>
      </c>
      <c r="AP22" s="233"/>
      <c r="AQ22" s="211">
        <f>IF(SUM(AA20:AH22)=0,"",RANK(BF22,$BF$20:$BJ$22))</f>
        <v>2</v>
      </c>
      <c r="AR22" s="211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225"/>
      <c r="BE22" s="225"/>
      <c r="BF22" s="226">
        <f>IF(SUM(AA22:AH22)=0,10,AI22*1000000+AO22*1000+AK22+10)</f>
        <v>2998011</v>
      </c>
      <c r="BG22" s="226"/>
      <c r="BH22" s="226"/>
      <c r="BI22" s="226"/>
      <c r="BJ22" s="226"/>
      <c r="BK22" s="76"/>
      <c r="BZ22" s="100"/>
      <c r="CA22" s="100"/>
      <c r="CB22" s="100"/>
      <c r="CD22" s="99"/>
      <c r="CE22" s="99"/>
      <c r="CF22" s="99"/>
      <c r="CG22" s="99"/>
      <c r="CH22" s="99"/>
    </row>
    <row r="23" spans="1:86" s="78" customFormat="1" ht="38.1" hidden="1" customHeight="1">
      <c r="A23" s="208">
        <f>大会組合せ表!K9</f>
        <v>0</v>
      </c>
      <c r="B23" s="209"/>
      <c r="C23" s="209"/>
      <c r="D23" s="209"/>
      <c r="E23" s="209"/>
      <c r="F23" s="210"/>
      <c r="G23" s="234"/>
      <c r="H23" s="235"/>
      <c r="I23" s="81" t="str">
        <f t="shared" si="18"/>
        <v>－</v>
      </c>
      <c r="J23" s="236"/>
      <c r="K23" s="234"/>
      <c r="L23" s="235"/>
      <c r="M23" s="237"/>
      <c r="N23" s="81" t="str">
        <f t="shared" ref="N23" si="19">IF(L23="","－",IF(L23&gt;O23,"○",IF(L23&lt;O23,"●",IF(L23=O23,"△"))))</f>
        <v>－</v>
      </c>
      <c r="O23" s="237"/>
      <c r="P23" s="236"/>
      <c r="Q23" s="235"/>
      <c r="R23" s="237"/>
      <c r="S23" s="81" t="str">
        <f t="shared" ref="S23" si="20">IF(Q23="","－",IF(Q23&gt;T23,"○",IF(Q23&lt;T23,"●",IF(Q23=T23,"△"))))</f>
        <v>－</v>
      </c>
      <c r="T23" s="237"/>
      <c r="U23" s="236"/>
      <c r="V23" s="238"/>
      <c r="W23" s="239"/>
      <c r="X23" s="79"/>
      <c r="Y23" s="239"/>
      <c r="Z23" s="240"/>
      <c r="AA23" s="241" t="str">
        <f t="shared" si="15"/>
        <v/>
      </c>
      <c r="AB23" s="229"/>
      <c r="AC23" s="228" t="str">
        <f t="shared" si="16"/>
        <v/>
      </c>
      <c r="AD23" s="229"/>
      <c r="AE23" s="228"/>
      <c r="AF23" s="229"/>
      <c r="AG23" s="228"/>
      <c r="AH23" s="229"/>
      <c r="AI23" s="230" t="str">
        <f>IF(SUM(AA23:AH23)=0,"",AA23*3+AG23*1+AE23*2)</f>
        <v/>
      </c>
      <c r="AJ23" s="231"/>
      <c r="AK23" s="232" t="str">
        <f>IF(SUM(AA23:AH23)=0,"",SUM(L23,Q23,G23))</f>
        <v/>
      </c>
      <c r="AL23" s="232"/>
      <c r="AM23" s="232" t="str">
        <f>IF(SUM(AA23:AH23)=0,"",SUM(O23,T23,J23))</f>
        <v/>
      </c>
      <c r="AN23" s="232"/>
      <c r="AO23" s="232" t="str">
        <f t="shared" si="17"/>
        <v/>
      </c>
      <c r="AP23" s="232"/>
      <c r="AQ23" s="227">
        <f>IF(SUM(AA20:AH23)=0,"",RANK(BF23,$BF$20:$BJ$23))</f>
        <v>3</v>
      </c>
      <c r="AR23" s="227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225"/>
      <c r="BE23" s="225"/>
      <c r="BF23" s="226">
        <f>IF(SUM(AA23:AH23)=0,10,AI23*1000000+AO23*1000+AK23+10)</f>
        <v>10</v>
      </c>
      <c r="BG23" s="226"/>
      <c r="BH23" s="226"/>
      <c r="BI23" s="226"/>
      <c r="BJ23" s="226"/>
      <c r="BK23" s="76"/>
    </row>
    <row r="24" spans="1:86" ht="18" customHeight="1">
      <c r="A24" s="49"/>
      <c r="B24" s="9"/>
      <c r="C24" s="9"/>
      <c r="D24" s="9"/>
    </row>
    <row r="25" spans="1:86" ht="18" customHeight="1">
      <c r="A25" s="201" t="s">
        <v>10</v>
      </c>
      <c r="B25" s="201"/>
      <c r="C25" s="201"/>
      <c r="D25" s="201"/>
      <c r="E25" s="201"/>
      <c r="F25" s="201"/>
      <c r="G25" s="64"/>
      <c r="H25" s="64"/>
      <c r="I25" s="64"/>
      <c r="J25" s="64"/>
      <c r="K25" s="64"/>
      <c r="L25" s="64"/>
      <c r="M25" s="8"/>
    </row>
    <row r="26" spans="1:86" s="78" customFormat="1" ht="32.1" customHeight="1">
      <c r="A26" s="221"/>
      <c r="B26" s="222"/>
      <c r="C26" s="222"/>
      <c r="D26" s="222"/>
      <c r="E26" s="222"/>
      <c r="F26" s="223"/>
      <c r="G26" s="224" t="str">
        <f>A27</f>
        <v>旭ＦＣＪｒ</v>
      </c>
      <c r="H26" s="224"/>
      <c r="I26" s="224"/>
      <c r="J26" s="224"/>
      <c r="K26" s="224"/>
      <c r="L26" s="224" t="str">
        <f>A28</f>
        <v>中町ＦＣＪｒ</v>
      </c>
      <c r="M26" s="224"/>
      <c r="N26" s="224"/>
      <c r="O26" s="224"/>
      <c r="P26" s="224"/>
      <c r="Q26" s="224" t="str">
        <f>A29</f>
        <v>加美ＦＣＪｒ</v>
      </c>
      <c r="R26" s="224"/>
      <c r="S26" s="224"/>
      <c r="T26" s="224"/>
      <c r="U26" s="224"/>
      <c r="V26" s="224">
        <f>A30</f>
        <v>0</v>
      </c>
      <c r="W26" s="224"/>
      <c r="X26" s="224"/>
      <c r="Y26" s="224"/>
      <c r="Z26" s="224"/>
      <c r="AA26" s="219" t="s">
        <v>77</v>
      </c>
      <c r="AB26" s="218"/>
      <c r="AC26" s="218" t="s">
        <v>78</v>
      </c>
      <c r="AD26" s="218"/>
      <c r="AE26" s="220" t="s">
        <v>84</v>
      </c>
      <c r="AF26" s="219"/>
      <c r="AG26" s="220" t="s">
        <v>85</v>
      </c>
      <c r="AH26" s="219"/>
      <c r="AI26" s="220" t="s">
        <v>79</v>
      </c>
      <c r="AJ26" s="219"/>
      <c r="AK26" s="218" t="s">
        <v>80</v>
      </c>
      <c r="AL26" s="218"/>
      <c r="AM26" s="218" t="s">
        <v>81</v>
      </c>
      <c r="AN26" s="218"/>
      <c r="AO26" s="218" t="s">
        <v>82</v>
      </c>
      <c r="AP26" s="218"/>
      <c r="AQ26" s="218" t="s">
        <v>83</v>
      </c>
      <c r="AR26" s="21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6"/>
      <c r="BE26" s="76"/>
      <c r="BF26" s="76"/>
      <c r="BG26" s="76"/>
      <c r="BH26" s="76"/>
      <c r="BI26" s="76"/>
      <c r="BJ26" s="76"/>
      <c r="BK26" s="76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77"/>
      <c r="CA26" s="77"/>
      <c r="CB26" s="77"/>
    </row>
    <row r="27" spans="1:86" s="78" customFormat="1" ht="32.1" customHeight="1">
      <c r="A27" s="242" t="str">
        <f>大会組合せ表!J9</f>
        <v>旭ＦＣＪｒ</v>
      </c>
      <c r="B27" s="209"/>
      <c r="C27" s="209"/>
      <c r="D27" s="209"/>
      <c r="E27" s="209"/>
      <c r="F27" s="210"/>
      <c r="G27" s="202"/>
      <c r="H27" s="204"/>
      <c r="I27" s="141"/>
      <c r="J27" s="204"/>
      <c r="K27" s="203"/>
      <c r="L27" s="202">
        <v>5</v>
      </c>
      <c r="M27" s="204"/>
      <c r="N27" s="141" t="str">
        <f>IF(L27="","－",IF(L27&gt;O27,"○",IF(L27&lt;O27,"●",IF(L27=O27,"△"))))</f>
        <v>○</v>
      </c>
      <c r="O27" s="204">
        <v>0</v>
      </c>
      <c r="P27" s="203"/>
      <c r="Q27" s="202">
        <v>13</v>
      </c>
      <c r="R27" s="204"/>
      <c r="S27" s="141" t="str">
        <f>IF(Q27="","－",IF(Q27&gt;T27,"○",IF(Q27&lt;T27,"●",IF(Q27=T27,"△"))))</f>
        <v>○</v>
      </c>
      <c r="T27" s="204">
        <v>0</v>
      </c>
      <c r="U27" s="203"/>
      <c r="V27" s="202"/>
      <c r="W27" s="204"/>
      <c r="X27" s="141" t="str">
        <f>IF(V27="","－",IF(V27&gt;Y27,"○",IF(V27&lt;Y27,"●",IF(V27=Y27,"△"))))</f>
        <v>－</v>
      </c>
      <c r="Y27" s="204"/>
      <c r="Z27" s="203"/>
      <c r="AA27" s="204">
        <f>IF(SUM(G27:Z27)=0,"",COUNTIF(G27:Z27,"○"))</f>
        <v>2</v>
      </c>
      <c r="AB27" s="203"/>
      <c r="AC27" s="202">
        <f>IF(SUM(G27:Z27)=0,"",COUNTIF(G27:Z27,"●"))</f>
        <v>0</v>
      </c>
      <c r="AD27" s="203"/>
      <c r="AE27" s="196"/>
      <c r="AF27" s="198"/>
      <c r="AG27" s="196"/>
      <c r="AH27" s="198"/>
      <c r="AI27" s="202">
        <f>IF(SUM(AA27:AH27)=0,"",AA27*3+AG27*1+AE27*2)</f>
        <v>6</v>
      </c>
      <c r="AJ27" s="203"/>
      <c r="AK27" s="200">
        <f>IF(SUM(AA27:AH27)=0,"",SUM(L27,Q27,V27))</f>
        <v>18</v>
      </c>
      <c r="AL27" s="200"/>
      <c r="AM27" s="200">
        <f>IF(SUM(AA27:AH27)=0,"",SUM(O27,T27,Y27))</f>
        <v>0</v>
      </c>
      <c r="AN27" s="200"/>
      <c r="AO27" s="200">
        <f>IF(AK27="","",AK27-AM27)</f>
        <v>18</v>
      </c>
      <c r="AP27" s="200"/>
      <c r="AQ27" s="200">
        <f>IF(SUM(AA27:AH29)=0,"",RANK(BF27,$BF$27:$BJ$29))</f>
        <v>1</v>
      </c>
      <c r="AR27" s="20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225"/>
      <c r="BE27" s="225"/>
      <c r="BF27" s="226">
        <f>IF(SUM(AA27:AH27)=0,10,AI27*1000000+AO27*1000+AK27+10)</f>
        <v>6018028</v>
      </c>
      <c r="BG27" s="226"/>
      <c r="BH27" s="226"/>
      <c r="BI27" s="226"/>
      <c r="BJ27" s="226"/>
      <c r="BK27" s="76"/>
      <c r="BZ27" s="100"/>
      <c r="CA27" s="100"/>
      <c r="CB27" s="100"/>
      <c r="CD27" s="99"/>
      <c r="CE27" s="99"/>
      <c r="CF27" s="99"/>
      <c r="CG27" s="99"/>
      <c r="CH27" s="99"/>
    </row>
    <row r="28" spans="1:86" s="78" customFormat="1" ht="32.1" customHeight="1">
      <c r="A28" s="208" t="str">
        <f>大会組合せ表!I11</f>
        <v>中町ＦＣＪｒ</v>
      </c>
      <c r="B28" s="209"/>
      <c r="C28" s="209"/>
      <c r="D28" s="209"/>
      <c r="E28" s="209"/>
      <c r="F28" s="210"/>
      <c r="G28" s="196">
        <f>O27</f>
        <v>0</v>
      </c>
      <c r="H28" s="197"/>
      <c r="I28" s="143" t="str">
        <f>IF(G28="","－",IF(G28&gt;J28,"○",IF(G28&lt;J28,"●",IF(G28=J28,"△"))))</f>
        <v>●</v>
      </c>
      <c r="J28" s="197">
        <f>L27</f>
        <v>5</v>
      </c>
      <c r="K28" s="198"/>
      <c r="L28" s="202"/>
      <c r="M28" s="204"/>
      <c r="N28" s="141"/>
      <c r="O28" s="204"/>
      <c r="P28" s="203"/>
      <c r="Q28" s="196">
        <v>6</v>
      </c>
      <c r="R28" s="197"/>
      <c r="S28" s="142" t="str">
        <f>IF(Q28="","－",IF(Q28&gt;T28,"○",IF(Q28&lt;T28,"●",IF(Q28=T28,"△"))))</f>
        <v>○</v>
      </c>
      <c r="T28" s="197">
        <v>1</v>
      </c>
      <c r="U28" s="198"/>
      <c r="V28" s="196"/>
      <c r="W28" s="197"/>
      <c r="X28" s="142" t="str">
        <f t="shared" ref="X28:X29" si="21">IF(V28="","－",IF(V28&gt;Y28,"○",IF(V28&lt;Y28,"●",IF(V28=Y28,"△"))))</f>
        <v>－</v>
      </c>
      <c r="Y28" s="197"/>
      <c r="Z28" s="198"/>
      <c r="AA28" s="197">
        <f t="shared" ref="AA28:AA30" si="22">IF(SUM(G28:Z28)=0,"",COUNTIF(G28:Z28,"○"))</f>
        <v>1</v>
      </c>
      <c r="AB28" s="198"/>
      <c r="AC28" s="196">
        <f t="shared" ref="AC28:AC30" si="23">IF(SUM(G28:Z28)=0,"",COUNTIF(G28:Z28,"●"))</f>
        <v>1</v>
      </c>
      <c r="AD28" s="198"/>
      <c r="AE28" s="196"/>
      <c r="AF28" s="198"/>
      <c r="AG28" s="196"/>
      <c r="AH28" s="198"/>
      <c r="AI28" s="216">
        <f>IF(SUM(AA28:AH28)=0,"",AA28*3+AG28*1+AE28*2)</f>
        <v>3</v>
      </c>
      <c r="AJ28" s="217"/>
      <c r="AK28" s="233">
        <f>IF(SUM(AA28:AH28)=0,"",SUM(G28,Q28,V28))</f>
        <v>6</v>
      </c>
      <c r="AL28" s="233"/>
      <c r="AM28" s="233">
        <f>IF(SUM(AA28:AH28)=0,"",SUM(J28,T28,Y28))</f>
        <v>6</v>
      </c>
      <c r="AN28" s="233"/>
      <c r="AO28" s="233">
        <f t="shared" ref="AO28:AO30" si="24">IF(AK28="","",AK28-AM28)</f>
        <v>0</v>
      </c>
      <c r="AP28" s="233"/>
      <c r="AQ28" s="211">
        <f>IF(SUM(AA27:AH29)=0,"",RANK(BF28,$BF$27:$BJ$29))</f>
        <v>2</v>
      </c>
      <c r="AR28" s="211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225"/>
      <c r="BE28" s="225"/>
      <c r="BF28" s="226">
        <f>IF(SUM(AA28:AH28)=0,10,AI28*1000000+AO28*1000+AK28+10)</f>
        <v>3000016</v>
      </c>
      <c r="BG28" s="226"/>
      <c r="BH28" s="226"/>
      <c r="BI28" s="226"/>
      <c r="BJ28" s="226"/>
      <c r="BK28" s="76"/>
      <c r="BZ28" s="100"/>
      <c r="CA28" s="100"/>
      <c r="CB28" s="100"/>
      <c r="CD28" s="99"/>
      <c r="CE28" s="99"/>
      <c r="CF28" s="99"/>
      <c r="CG28" s="99"/>
      <c r="CH28" s="99"/>
    </row>
    <row r="29" spans="1:86" s="78" customFormat="1" ht="32.1" customHeight="1">
      <c r="A29" s="208" t="str">
        <f>大会組合せ表!K11</f>
        <v>加美ＦＣＪｒ</v>
      </c>
      <c r="B29" s="209"/>
      <c r="C29" s="209"/>
      <c r="D29" s="209"/>
      <c r="E29" s="209"/>
      <c r="F29" s="210"/>
      <c r="G29" s="196">
        <f>T27</f>
        <v>0</v>
      </c>
      <c r="H29" s="197"/>
      <c r="I29" s="142" t="str">
        <f t="shared" ref="I29:I30" si="25">IF(G29="","－",IF(G29&gt;J29,"○",IF(G29&lt;J29,"●",IF(G29=J29,"△"))))</f>
        <v>●</v>
      </c>
      <c r="J29" s="197">
        <f>Q27</f>
        <v>13</v>
      </c>
      <c r="K29" s="198"/>
      <c r="L29" s="196">
        <f>T28</f>
        <v>1</v>
      </c>
      <c r="M29" s="197"/>
      <c r="N29" s="142" t="str">
        <f>IF(L29="","－",IF(L29&gt;O29,"○",IF(L29&lt;O29,"●",IF(L29=O29,"△"))))</f>
        <v>●</v>
      </c>
      <c r="O29" s="197">
        <f>Q28</f>
        <v>6</v>
      </c>
      <c r="P29" s="198"/>
      <c r="Q29" s="202"/>
      <c r="R29" s="204"/>
      <c r="S29" s="141"/>
      <c r="T29" s="204"/>
      <c r="U29" s="203"/>
      <c r="V29" s="196"/>
      <c r="W29" s="197"/>
      <c r="X29" s="142" t="str">
        <f t="shared" si="21"/>
        <v>－</v>
      </c>
      <c r="Y29" s="197"/>
      <c r="Z29" s="198"/>
      <c r="AA29" s="197">
        <f t="shared" si="22"/>
        <v>0</v>
      </c>
      <c r="AB29" s="198"/>
      <c r="AC29" s="196">
        <f t="shared" si="23"/>
        <v>2</v>
      </c>
      <c r="AD29" s="198"/>
      <c r="AE29" s="196"/>
      <c r="AF29" s="198"/>
      <c r="AG29" s="196"/>
      <c r="AH29" s="198"/>
      <c r="AI29" s="202">
        <f>IF(SUM(AA29:AH29)=0,"",AA29*3+AG29*1+AE29*2)</f>
        <v>0</v>
      </c>
      <c r="AJ29" s="203"/>
      <c r="AK29" s="199">
        <f>IF(SUM(AA29:AH29)=0,"",SUM(L29,G29,V29))</f>
        <v>1</v>
      </c>
      <c r="AL29" s="199"/>
      <c r="AM29" s="199">
        <f>IF(SUM(AA29:AH29)=0,"",SUM(O29,J29,Y29))</f>
        <v>19</v>
      </c>
      <c r="AN29" s="199"/>
      <c r="AO29" s="199">
        <f t="shared" si="24"/>
        <v>-18</v>
      </c>
      <c r="AP29" s="199"/>
      <c r="AQ29" s="200">
        <f>IF(SUM(AA27:AH29)=0,"",RANK(BF29,$BF$27:$BJ$29))</f>
        <v>3</v>
      </c>
      <c r="AR29" s="20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225"/>
      <c r="BE29" s="225"/>
      <c r="BF29" s="226">
        <f>IF(SUM(AA29:AH29)=0,10,AI29*1000000+AO29*1000+AK29+10)</f>
        <v>-17989</v>
      </c>
      <c r="BG29" s="226"/>
      <c r="BH29" s="226"/>
      <c r="BI29" s="226"/>
      <c r="BJ29" s="226"/>
      <c r="BK29" s="76"/>
      <c r="BZ29" s="100"/>
      <c r="CA29" s="100"/>
      <c r="CB29" s="100"/>
      <c r="CD29" s="99"/>
      <c r="CE29" s="99"/>
      <c r="CF29" s="99"/>
      <c r="CG29" s="99"/>
      <c r="CH29" s="99"/>
    </row>
    <row r="30" spans="1:86" s="78" customFormat="1" ht="38.1" hidden="1" customHeight="1">
      <c r="A30" s="208">
        <f>大会組合せ表!O9</f>
        <v>0</v>
      </c>
      <c r="B30" s="209"/>
      <c r="C30" s="209"/>
      <c r="D30" s="209"/>
      <c r="E30" s="209"/>
      <c r="F30" s="210"/>
      <c r="G30" s="234"/>
      <c r="H30" s="235"/>
      <c r="I30" s="81" t="str">
        <f t="shared" si="25"/>
        <v>－</v>
      </c>
      <c r="J30" s="236"/>
      <c r="K30" s="234"/>
      <c r="L30" s="235"/>
      <c r="M30" s="237"/>
      <c r="N30" s="81" t="str">
        <f t="shared" ref="N30" si="26">IF(L30="","－",IF(L30&gt;O30,"○",IF(L30&lt;O30,"●",IF(L30=O30,"△"))))</f>
        <v>－</v>
      </c>
      <c r="O30" s="237"/>
      <c r="P30" s="236"/>
      <c r="Q30" s="235"/>
      <c r="R30" s="237"/>
      <c r="S30" s="81" t="str">
        <f t="shared" ref="S30" si="27">IF(Q30="","－",IF(Q30&gt;T30,"○",IF(Q30&lt;T30,"●",IF(Q30=T30,"△"))))</f>
        <v>－</v>
      </c>
      <c r="T30" s="237"/>
      <c r="U30" s="236"/>
      <c r="V30" s="238"/>
      <c r="W30" s="239"/>
      <c r="X30" s="79"/>
      <c r="Y30" s="239"/>
      <c r="Z30" s="240"/>
      <c r="AA30" s="241" t="str">
        <f t="shared" si="22"/>
        <v/>
      </c>
      <c r="AB30" s="229"/>
      <c r="AC30" s="228" t="str">
        <f t="shared" si="23"/>
        <v/>
      </c>
      <c r="AD30" s="229"/>
      <c r="AE30" s="228"/>
      <c r="AF30" s="229"/>
      <c r="AG30" s="228"/>
      <c r="AH30" s="229"/>
      <c r="AI30" s="230" t="str">
        <f>IF(SUM(AA30:AH30)=0,"",AA30*3+AG30*1+AE30*2)</f>
        <v/>
      </c>
      <c r="AJ30" s="231"/>
      <c r="AK30" s="232" t="str">
        <f>IF(SUM(AA30:AH30)=0,"",SUM(L30,Q30,G30))</f>
        <v/>
      </c>
      <c r="AL30" s="232"/>
      <c r="AM30" s="232" t="str">
        <f>IF(SUM(AA30:AH30)=0,"",SUM(O30,T30,J30))</f>
        <v/>
      </c>
      <c r="AN30" s="232"/>
      <c r="AO30" s="232" t="str">
        <f t="shared" si="24"/>
        <v/>
      </c>
      <c r="AP30" s="232"/>
      <c r="AQ30" s="227">
        <f>IF(SUM(AA27:AH30)=0,"",RANK(BF30,$BF$27:$BJ$30))</f>
        <v>3</v>
      </c>
      <c r="AR30" s="227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225"/>
      <c r="BE30" s="225"/>
      <c r="BF30" s="226">
        <f>IF(SUM(AA30:AH30)=0,10,AI30*1000000+AO30*1000+AK30+10)</f>
        <v>10</v>
      </c>
      <c r="BG30" s="226"/>
      <c r="BH30" s="226"/>
      <c r="BI30" s="226"/>
      <c r="BJ30" s="226"/>
      <c r="BK30" s="76"/>
    </row>
    <row r="31" spans="1:86" ht="18" customHeight="1">
      <c r="A31" s="49"/>
      <c r="B31" s="9"/>
      <c r="C31" s="9"/>
      <c r="D31" s="9"/>
    </row>
    <row r="32" spans="1:86" ht="18" customHeight="1">
      <c r="A32" s="201" t="s">
        <v>11</v>
      </c>
      <c r="B32" s="201"/>
      <c r="C32" s="201"/>
      <c r="D32" s="201"/>
      <c r="E32" s="201"/>
      <c r="F32" s="201"/>
      <c r="G32" s="64"/>
      <c r="H32" s="64"/>
      <c r="I32" s="64"/>
      <c r="J32" s="64"/>
      <c r="K32" s="64"/>
      <c r="L32" s="64"/>
      <c r="M32" s="8"/>
    </row>
    <row r="33" spans="1:71" s="78" customFormat="1" ht="32.1" customHeight="1">
      <c r="A33" s="221"/>
      <c r="B33" s="222"/>
      <c r="C33" s="222"/>
      <c r="D33" s="222"/>
      <c r="E33" s="222"/>
      <c r="F33" s="223"/>
      <c r="G33" s="224" t="str">
        <f>A34</f>
        <v>社ＦＣＪｒ</v>
      </c>
      <c r="H33" s="224"/>
      <c r="I33" s="224"/>
      <c r="J33" s="224"/>
      <c r="K33" s="224"/>
      <c r="L33" s="224" t="str">
        <f>A35</f>
        <v>ＬＵＺ零壱ＦＣ</v>
      </c>
      <c r="M33" s="224"/>
      <c r="N33" s="224"/>
      <c r="O33" s="224"/>
      <c r="P33" s="224"/>
      <c r="Q33" s="224" t="str">
        <f>A36</f>
        <v>八千代少年ＳＣ</v>
      </c>
      <c r="R33" s="224"/>
      <c r="S33" s="224"/>
      <c r="T33" s="224"/>
      <c r="U33" s="224"/>
      <c r="V33" s="224"/>
      <c r="W33" s="224"/>
      <c r="X33" s="224"/>
      <c r="Y33" s="224"/>
      <c r="Z33" s="224"/>
      <c r="AA33" s="219" t="s">
        <v>77</v>
      </c>
      <c r="AB33" s="218"/>
      <c r="AC33" s="218" t="s">
        <v>78</v>
      </c>
      <c r="AD33" s="218"/>
      <c r="AE33" s="220" t="s">
        <v>84</v>
      </c>
      <c r="AF33" s="219"/>
      <c r="AG33" s="220" t="s">
        <v>85</v>
      </c>
      <c r="AH33" s="219"/>
      <c r="AI33" s="220" t="s">
        <v>79</v>
      </c>
      <c r="AJ33" s="219"/>
      <c r="AK33" s="218" t="s">
        <v>80</v>
      </c>
      <c r="AL33" s="218"/>
      <c r="AM33" s="218" t="s">
        <v>81</v>
      </c>
      <c r="AN33" s="218"/>
      <c r="AO33" s="218" t="s">
        <v>82</v>
      </c>
      <c r="AP33" s="218"/>
      <c r="AQ33" s="218" t="s">
        <v>83</v>
      </c>
      <c r="AR33" s="218"/>
      <c r="AS33" s="75"/>
      <c r="AT33" s="75"/>
      <c r="AU33" s="76"/>
      <c r="AV33" s="76"/>
      <c r="AW33" s="76"/>
      <c r="AX33" s="76"/>
      <c r="AY33" s="76"/>
      <c r="AZ33" s="76"/>
      <c r="BA33" s="76"/>
      <c r="BB33" s="76"/>
      <c r="BC33" s="212"/>
      <c r="BD33" s="212"/>
      <c r="BE33" s="212"/>
      <c r="BF33" s="212"/>
      <c r="BG33" s="212"/>
      <c r="BH33" s="212"/>
      <c r="BI33" s="212"/>
      <c r="BJ33" s="212"/>
      <c r="BK33" s="77"/>
      <c r="BL33" s="77"/>
      <c r="BM33" s="77"/>
    </row>
    <row r="34" spans="1:71" s="78" customFormat="1" ht="32.1" customHeight="1">
      <c r="A34" s="208" t="str">
        <f>大会組合せ表!N9</f>
        <v>社ＦＣＪｒ</v>
      </c>
      <c r="B34" s="209"/>
      <c r="C34" s="209"/>
      <c r="D34" s="209"/>
      <c r="E34" s="209"/>
      <c r="F34" s="210"/>
      <c r="G34" s="202"/>
      <c r="H34" s="204"/>
      <c r="I34" s="141"/>
      <c r="J34" s="204"/>
      <c r="K34" s="203"/>
      <c r="L34" s="202">
        <v>1</v>
      </c>
      <c r="M34" s="204"/>
      <c r="N34" s="141" t="str">
        <f>IF(L34="","－",IF(L34&gt;O34,"○",IF(L34&lt;O34,"●",IF(L34=O34,"△"))))</f>
        <v>●</v>
      </c>
      <c r="O34" s="204">
        <v>3</v>
      </c>
      <c r="P34" s="203"/>
      <c r="Q34" s="202">
        <v>12</v>
      </c>
      <c r="R34" s="204"/>
      <c r="S34" s="141" t="str">
        <f>IF(Q34="","－",IF(Q34&gt;T34,"○",IF(Q34&lt;T34,"●",IF(Q34=T34,"△"))))</f>
        <v>○</v>
      </c>
      <c r="T34" s="204">
        <v>0</v>
      </c>
      <c r="U34" s="203"/>
      <c r="V34" s="213"/>
      <c r="W34" s="214"/>
      <c r="X34" s="144" t="str">
        <f>IF(V34="","－",IF(V34&gt;Y34,"○",IF(V34&lt;Y34,"●",IF(V34=Y34,"△"))))</f>
        <v>－</v>
      </c>
      <c r="Y34" s="214"/>
      <c r="Z34" s="215"/>
      <c r="AA34" s="204">
        <f>IF(SUM(G34:Z34)=0,"",COUNTIF(G34:Z34,"○"))</f>
        <v>1</v>
      </c>
      <c r="AB34" s="203"/>
      <c r="AC34" s="202">
        <f>IF(SUM(G34:Z34)=0,"",COUNTIF(G34:Z34,"●"))</f>
        <v>1</v>
      </c>
      <c r="AD34" s="203"/>
      <c r="AE34" s="202"/>
      <c r="AF34" s="203"/>
      <c r="AG34" s="202"/>
      <c r="AH34" s="203"/>
      <c r="AI34" s="216">
        <f>IF(SUM(AA34:AH34)=0,"",AA34*3+AG34*1+AE34*2+AG34*1)</f>
        <v>3</v>
      </c>
      <c r="AJ34" s="217"/>
      <c r="AK34" s="211">
        <f>IF(SUM(AA34:AH34)=0,"",SUM(L34,Q34,V34))</f>
        <v>13</v>
      </c>
      <c r="AL34" s="211"/>
      <c r="AM34" s="211">
        <f>IF(SUM(AA34:AH34)=0,"",SUM(J34,O34,T34))</f>
        <v>3</v>
      </c>
      <c r="AN34" s="211"/>
      <c r="AO34" s="211">
        <f>IF(AK34="","",AK34-AM34)</f>
        <v>10</v>
      </c>
      <c r="AP34" s="211"/>
      <c r="AQ34" s="211">
        <f>IF(SUM(AA34:AH36)=0,"",RANK(AW34,$AW$34:$BA$36))</f>
        <v>2</v>
      </c>
      <c r="AR34" s="211"/>
      <c r="AS34" s="194" t="s">
        <v>155</v>
      </c>
      <c r="AT34" s="195"/>
      <c r="AU34" s="80"/>
      <c r="AV34" s="80"/>
      <c r="AW34" s="99">
        <f>IF(SUM(AA34:AH34)=0,10,AI34*1000000+AO34*1000+AK34+10)</f>
        <v>3010023</v>
      </c>
      <c r="AX34" s="99"/>
      <c r="AY34" s="99"/>
      <c r="AZ34" s="99"/>
      <c r="BA34" s="99"/>
      <c r="BB34" s="76"/>
      <c r="BK34" s="100"/>
      <c r="BL34" s="100"/>
      <c r="BM34" s="100"/>
      <c r="BO34" s="99"/>
      <c r="BP34" s="99"/>
      <c r="BQ34" s="99"/>
      <c r="BR34" s="99"/>
      <c r="BS34" s="99"/>
    </row>
    <row r="35" spans="1:71" s="78" customFormat="1" ht="32.1" customHeight="1">
      <c r="A35" s="208" t="str">
        <f>大会組合せ表!M11</f>
        <v>ＬＵＺ零壱ＦＣ</v>
      </c>
      <c r="B35" s="209"/>
      <c r="C35" s="209"/>
      <c r="D35" s="209"/>
      <c r="E35" s="209"/>
      <c r="F35" s="210"/>
      <c r="G35" s="196">
        <f>O34</f>
        <v>3</v>
      </c>
      <c r="H35" s="197"/>
      <c r="I35" s="143" t="str">
        <f>IF(G35="","－",IF(G35&gt;J35,"○",IF(G35&lt;J35,"●",IF(G35=J35,"△"))))</f>
        <v>○</v>
      </c>
      <c r="J35" s="197">
        <f>L34</f>
        <v>1</v>
      </c>
      <c r="K35" s="198"/>
      <c r="L35" s="202"/>
      <c r="M35" s="204"/>
      <c r="N35" s="141"/>
      <c r="O35" s="204"/>
      <c r="P35" s="203"/>
      <c r="Q35" s="196">
        <v>8</v>
      </c>
      <c r="R35" s="197"/>
      <c r="S35" s="142" t="str">
        <f>IF(Q35="","－",IF(Q35&gt;T35,"○",IF(Q35&lt;T35,"●",IF(Q35=T35,"△"))))</f>
        <v>○</v>
      </c>
      <c r="T35" s="197">
        <v>0</v>
      </c>
      <c r="U35" s="198"/>
      <c r="V35" s="205"/>
      <c r="W35" s="206"/>
      <c r="X35" s="145" t="str">
        <f t="shared" ref="X35:X36" si="28">IF(V35="","－",IF(V35&gt;Y35,"○",IF(V35&lt;Y35,"●",IF(V35=Y35,"△"))))</f>
        <v>－</v>
      </c>
      <c r="Y35" s="206"/>
      <c r="Z35" s="207"/>
      <c r="AA35" s="197">
        <f t="shared" ref="AA35:AA36" si="29">IF(SUM(G35:Z35)=0,"",COUNTIF(G35:Z35,"○"))</f>
        <v>2</v>
      </c>
      <c r="AB35" s="198"/>
      <c r="AC35" s="196">
        <f t="shared" ref="AC35:AC36" si="30">IF(SUM(G35:Z35)=0,"",COUNTIF(G35:Z35,"●"))</f>
        <v>0</v>
      </c>
      <c r="AD35" s="198"/>
      <c r="AE35" s="196"/>
      <c r="AF35" s="198"/>
      <c r="AG35" s="196"/>
      <c r="AH35" s="198"/>
      <c r="AI35" s="202">
        <f t="shared" ref="AI35:AI36" si="31">IF(SUM(AA35:AH35)=0,"",AA35*3+AG35*1+AE35*2+AG35*1)</f>
        <v>6</v>
      </c>
      <c r="AJ35" s="203"/>
      <c r="AK35" s="200">
        <f>IF(SUM(AA35:AH35)=0,"",SUM(G35,Q35,V35))</f>
        <v>11</v>
      </c>
      <c r="AL35" s="200"/>
      <c r="AM35" s="200">
        <f>IF(SUM(AA35:AH35)=0,"",SUM(J35,O35,T35))</f>
        <v>1</v>
      </c>
      <c r="AN35" s="200"/>
      <c r="AO35" s="199">
        <f t="shared" ref="AO35:AO36" si="32">IF(AK35="","",AK35-AM35)</f>
        <v>10</v>
      </c>
      <c r="AP35" s="199"/>
      <c r="AQ35" s="200">
        <f>IF(SUM(AA34:AH36)=0,"",RANK(AW35,$AW$34:$BA$36))</f>
        <v>1</v>
      </c>
      <c r="AR35" s="200"/>
      <c r="AS35" s="80"/>
      <c r="AT35" s="80"/>
      <c r="AU35" s="80"/>
      <c r="AV35" s="80"/>
      <c r="AW35" s="99">
        <f>IF(SUM(AA35:AH35)=0,10,AI35*1000000+AO35*1000+AK35+10)</f>
        <v>6010021</v>
      </c>
      <c r="AX35" s="99"/>
      <c r="AY35" s="99"/>
      <c r="AZ35" s="99"/>
      <c r="BA35" s="99"/>
      <c r="BB35" s="76"/>
      <c r="BK35" s="100"/>
      <c r="BL35" s="100"/>
      <c r="BM35" s="100"/>
      <c r="BO35" s="99"/>
      <c r="BP35" s="99"/>
      <c r="BQ35" s="99"/>
      <c r="BR35" s="99"/>
      <c r="BS35" s="99"/>
    </row>
    <row r="36" spans="1:71" s="78" customFormat="1" ht="32.1" customHeight="1">
      <c r="A36" s="208" t="str">
        <f>大会組合せ表!O11</f>
        <v>八千代少年ＳＣ</v>
      </c>
      <c r="B36" s="209"/>
      <c r="C36" s="209"/>
      <c r="D36" s="209"/>
      <c r="E36" s="209"/>
      <c r="F36" s="210"/>
      <c r="G36" s="196">
        <f>T34</f>
        <v>0</v>
      </c>
      <c r="H36" s="197"/>
      <c r="I36" s="142" t="str">
        <f t="shared" ref="I36" si="33">IF(G36="","－",IF(G36&gt;J36,"○",IF(G36&lt;J36,"●",IF(G36=J36,"△"))))</f>
        <v>●</v>
      </c>
      <c r="J36" s="197">
        <f>Q34</f>
        <v>12</v>
      </c>
      <c r="K36" s="198"/>
      <c r="L36" s="196">
        <f>T35</f>
        <v>0</v>
      </c>
      <c r="M36" s="197"/>
      <c r="N36" s="142" t="str">
        <f>IF(L36="","－",IF(L36&gt;O36,"○",IF(L36&lt;O36,"●",IF(L36=O36,"△"))))</f>
        <v>●</v>
      </c>
      <c r="O36" s="197">
        <f>Q35</f>
        <v>8</v>
      </c>
      <c r="P36" s="198"/>
      <c r="Q36" s="202"/>
      <c r="R36" s="204"/>
      <c r="S36" s="141"/>
      <c r="T36" s="204"/>
      <c r="U36" s="203"/>
      <c r="V36" s="205"/>
      <c r="W36" s="206"/>
      <c r="X36" s="145" t="str">
        <f t="shared" si="28"/>
        <v>－</v>
      </c>
      <c r="Y36" s="206"/>
      <c r="Z36" s="207"/>
      <c r="AA36" s="197">
        <f t="shared" si="29"/>
        <v>0</v>
      </c>
      <c r="AB36" s="198"/>
      <c r="AC36" s="196">
        <f t="shared" si="30"/>
        <v>2</v>
      </c>
      <c r="AD36" s="198"/>
      <c r="AE36" s="196"/>
      <c r="AF36" s="198"/>
      <c r="AG36" s="196"/>
      <c r="AH36" s="198"/>
      <c r="AI36" s="202">
        <f t="shared" si="31"/>
        <v>0</v>
      </c>
      <c r="AJ36" s="203"/>
      <c r="AK36" s="200">
        <f>IF(SUM(AA36:AH36)=0,"",SUM(G36,L36,Q36))</f>
        <v>0</v>
      </c>
      <c r="AL36" s="200"/>
      <c r="AM36" s="200">
        <f>IF(SUM(AA36:AH36)=0,"",SUM(J36,O36,T36))</f>
        <v>20</v>
      </c>
      <c r="AN36" s="200"/>
      <c r="AO36" s="199">
        <f t="shared" si="32"/>
        <v>-20</v>
      </c>
      <c r="AP36" s="199"/>
      <c r="AQ36" s="200">
        <f>IF(SUM(AA34:AH36)=0,"",RANK(AW36,$AW$34:$BA$36))</f>
        <v>3</v>
      </c>
      <c r="AR36" s="200"/>
      <c r="AS36" s="80"/>
      <c r="AT36" s="80"/>
      <c r="AU36" s="80"/>
      <c r="AV36" s="80"/>
      <c r="AW36" s="99">
        <f>IF(SUM(AA36:AH36)=0,10,AI36*1000000+AO36*1000+AK36+10)</f>
        <v>-19990</v>
      </c>
      <c r="AX36" s="99"/>
      <c r="AY36" s="99"/>
      <c r="AZ36" s="99"/>
      <c r="BA36" s="99"/>
      <c r="BB36" s="76"/>
      <c r="BK36" s="100"/>
      <c r="BL36" s="100"/>
      <c r="BM36" s="100"/>
      <c r="BO36" s="99"/>
      <c r="BP36" s="99"/>
      <c r="BQ36" s="99"/>
      <c r="BR36" s="99"/>
      <c r="BS36" s="99"/>
    </row>
    <row r="37" spans="1:71" ht="18" customHeight="1">
      <c r="B37" s="9"/>
      <c r="C37" s="9"/>
      <c r="D37" s="9"/>
    </row>
    <row r="38" spans="1:71" ht="18" customHeight="1">
      <c r="A38" s="201" t="s">
        <v>95</v>
      </c>
      <c r="B38" s="201"/>
      <c r="C38" s="201"/>
      <c r="D38" s="201"/>
      <c r="E38" s="201"/>
      <c r="F38" s="201"/>
      <c r="G38" s="64"/>
      <c r="H38" s="64"/>
      <c r="I38" s="64"/>
      <c r="J38" s="64"/>
      <c r="K38" s="64"/>
      <c r="L38" s="64"/>
      <c r="M38" s="8"/>
    </row>
    <row r="39" spans="1:71" s="78" customFormat="1" ht="32.1" customHeight="1">
      <c r="A39" s="221"/>
      <c r="B39" s="222"/>
      <c r="C39" s="222"/>
      <c r="D39" s="222"/>
      <c r="E39" s="222"/>
      <c r="F39" s="223"/>
      <c r="G39" s="224" t="str">
        <f>A40</f>
        <v>Ｍ．ＳＥＲＩＯ．ＦＣ</v>
      </c>
      <c r="H39" s="224"/>
      <c r="I39" s="224"/>
      <c r="J39" s="224"/>
      <c r="K39" s="224"/>
      <c r="L39" s="224" t="str">
        <f>A41</f>
        <v>イルソーレ加東ＦＣ</v>
      </c>
      <c r="M39" s="224"/>
      <c r="N39" s="224"/>
      <c r="O39" s="224"/>
      <c r="P39" s="224"/>
      <c r="Q39" s="224" t="str">
        <f>A42</f>
        <v>ヴィリッキーニＳＣ</v>
      </c>
      <c r="R39" s="224"/>
      <c r="S39" s="224"/>
      <c r="T39" s="224"/>
      <c r="U39" s="224"/>
      <c r="V39" s="224"/>
      <c r="W39" s="224"/>
      <c r="X39" s="224"/>
      <c r="Y39" s="224"/>
      <c r="Z39" s="224"/>
      <c r="AA39" s="219" t="s">
        <v>77</v>
      </c>
      <c r="AB39" s="218"/>
      <c r="AC39" s="218" t="s">
        <v>78</v>
      </c>
      <c r="AD39" s="218"/>
      <c r="AE39" s="220" t="s">
        <v>84</v>
      </c>
      <c r="AF39" s="219"/>
      <c r="AG39" s="220" t="s">
        <v>85</v>
      </c>
      <c r="AH39" s="219"/>
      <c r="AI39" s="220" t="s">
        <v>79</v>
      </c>
      <c r="AJ39" s="219"/>
      <c r="AK39" s="218" t="s">
        <v>80</v>
      </c>
      <c r="AL39" s="218"/>
      <c r="AM39" s="218" t="s">
        <v>81</v>
      </c>
      <c r="AN39" s="218"/>
      <c r="AO39" s="218" t="s">
        <v>82</v>
      </c>
      <c r="AP39" s="218"/>
      <c r="AQ39" s="218" t="s">
        <v>83</v>
      </c>
      <c r="AR39" s="218"/>
      <c r="AS39" s="75"/>
      <c r="AT39" s="75"/>
      <c r="AU39" s="76"/>
      <c r="AV39" s="76"/>
      <c r="AW39" s="76"/>
      <c r="AX39" s="76"/>
      <c r="AY39" s="76"/>
      <c r="AZ39" s="76"/>
      <c r="BA39" s="76"/>
      <c r="BB39" s="76"/>
      <c r="BC39" s="212"/>
      <c r="BD39" s="212"/>
      <c r="BE39" s="212"/>
      <c r="BF39" s="212"/>
      <c r="BG39" s="212"/>
      <c r="BH39" s="212"/>
      <c r="BI39" s="212"/>
      <c r="BJ39" s="212"/>
      <c r="BK39" s="77"/>
      <c r="BL39" s="77"/>
      <c r="BM39" s="77"/>
    </row>
    <row r="40" spans="1:71" s="78" customFormat="1" ht="32.1" customHeight="1">
      <c r="A40" s="208" t="str">
        <f>大会組合せ表!J15</f>
        <v>Ｍ．ＳＥＲＩＯ．ＦＣ</v>
      </c>
      <c r="B40" s="209"/>
      <c r="C40" s="209"/>
      <c r="D40" s="209"/>
      <c r="E40" s="209"/>
      <c r="F40" s="210"/>
      <c r="G40" s="202"/>
      <c r="H40" s="204"/>
      <c r="I40" s="141"/>
      <c r="J40" s="204"/>
      <c r="K40" s="203"/>
      <c r="L40" s="202">
        <v>4</v>
      </c>
      <c r="M40" s="204"/>
      <c r="N40" s="141" t="str">
        <f>IF(L40="","－",IF(L40&gt;O40,"○",IF(L40&lt;O40,"●",IF(L40=O40,"△"))))</f>
        <v>○</v>
      </c>
      <c r="O40" s="204">
        <v>0</v>
      </c>
      <c r="P40" s="203"/>
      <c r="Q40" s="202">
        <v>5</v>
      </c>
      <c r="R40" s="204"/>
      <c r="S40" s="141" t="str">
        <f>IF(Q40="","－",IF(Q40&gt;T40,"○",IF(Q40&lt;T40,"●",IF(Q40=T40,"△"))))</f>
        <v>○</v>
      </c>
      <c r="T40" s="204">
        <v>0</v>
      </c>
      <c r="U40" s="203"/>
      <c r="V40" s="213"/>
      <c r="W40" s="214"/>
      <c r="X40" s="144" t="str">
        <f>IF(V40="","－",IF(V40&gt;Y40,"○",IF(V40&lt;Y40,"●",IF(V40=Y40,"△"))))</f>
        <v>－</v>
      </c>
      <c r="Y40" s="214"/>
      <c r="Z40" s="215"/>
      <c r="AA40" s="204">
        <f>IF(SUM(G40:Z40)=0,"",COUNTIF(G40:Z40,"○"))</f>
        <v>2</v>
      </c>
      <c r="AB40" s="203"/>
      <c r="AC40" s="202">
        <f>IF(SUM(G40:Z40)=0,"",COUNTIF(G40:Z40,"●"))</f>
        <v>0</v>
      </c>
      <c r="AD40" s="203"/>
      <c r="AE40" s="202"/>
      <c r="AF40" s="203"/>
      <c r="AG40" s="202"/>
      <c r="AH40" s="203"/>
      <c r="AI40" s="202">
        <f>IF(SUM(AA40:AH40)=0,"",AA40*3+AG40*1+AE40*2+AG40*1)</f>
        <v>6</v>
      </c>
      <c r="AJ40" s="203"/>
      <c r="AK40" s="200">
        <f>IF(SUM(AA40:AH40)=0,"",SUM(L40,Q40,V40))</f>
        <v>9</v>
      </c>
      <c r="AL40" s="200"/>
      <c r="AM40" s="200">
        <f>IF(SUM(AA40:AH40)=0,"",SUM(J40,O40,T40))</f>
        <v>0</v>
      </c>
      <c r="AN40" s="200"/>
      <c r="AO40" s="200">
        <f>IF(AK40="","",AK40-AM40)</f>
        <v>9</v>
      </c>
      <c r="AP40" s="200"/>
      <c r="AQ40" s="200">
        <f>IF(SUM(AA40:AH42)=0,"",RANK(AW40,$AW$40:$BA$42))</f>
        <v>1</v>
      </c>
      <c r="AR40" s="200"/>
      <c r="AS40" s="80"/>
      <c r="AT40" s="80"/>
      <c r="AU40" s="225"/>
      <c r="AV40" s="225"/>
      <c r="AW40" s="226">
        <f t="shared" ref="AW40:AW42" si="34">IF(SUM(AA40:AH40)=0,10,AI40*1000000+AO40*1000+AK40+10)</f>
        <v>6009019</v>
      </c>
      <c r="AX40" s="226"/>
      <c r="AY40" s="226"/>
      <c r="AZ40" s="226"/>
      <c r="BA40" s="226"/>
      <c r="BB40" s="76"/>
      <c r="BC40" s="249"/>
      <c r="BD40" s="249"/>
      <c r="BE40" s="249"/>
      <c r="BF40" s="249"/>
      <c r="BG40" s="249"/>
      <c r="BH40" s="249"/>
      <c r="BI40" s="249"/>
      <c r="BJ40" s="249"/>
      <c r="BK40" s="250"/>
      <c r="BL40" s="250"/>
      <c r="BM40" s="250"/>
      <c r="BO40" s="226"/>
      <c r="BP40" s="226"/>
      <c r="BQ40" s="226"/>
      <c r="BR40" s="226"/>
      <c r="BS40" s="226"/>
    </row>
    <row r="41" spans="1:71" s="78" customFormat="1" ht="32.1" customHeight="1">
      <c r="A41" s="208" t="str">
        <f>大会組合せ表!I17</f>
        <v>イルソーレ加東ＦＣ</v>
      </c>
      <c r="B41" s="209"/>
      <c r="C41" s="209"/>
      <c r="D41" s="209"/>
      <c r="E41" s="209"/>
      <c r="F41" s="210"/>
      <c r="G41" s="196">
        <f>O40</f>
        <v>0</v>
      </c>
      <c r="H41" s="197"/>
      <c r="I41" s="143" t="str">
        <f>IF(G41="","－",IF(G41&gt;J41,"○",IF(G41&lt;J41,"●",IF(G41=J41,"△"))))</f>
        <v>●</v>
      </c>
      <c r="J41" s="197">
        <f>L40</f>
        <v>4</v>
      </c>
      <c r="K41" s="198"/>
      <c r="L41" s="202"/>
      <c r="M41" s="204"/>
      <c r="N41" s="141"/>
      <c r="O41" s="204"/>
      <c r="P41" s="203"/>
      <c r="Q41" s="196">
        <v>5</v>
      </c>
      <c r="R41" s="197"/>
      <c r="S41" s="142" t="str">
        <f>IF(Q41="","－",IF(Q41&gt;T41,"○",IF(Q41&lt;T41,"●",IF(Q41=T41,"△"))))</f>
        <v>○</v>
      </c>
      <c r="T41" s="197">
        <v>0</v>
      </c>
      <c r="U41" s="198"/>
      <c r="V41" s="205"/>
      <c r="W41" s="206"/>
      <c r="X41" s="145" t="str">
        <f t="shared" ref="X41:X42" si="35">IF(V41="","－",IF(V41&gt;Y41,"○",IF(V41&lt;Y41,"●",IF(V41=Y41,"△"))))</f>
        <v>－</v>
      </c>
      <c r="Y41" s="206"/>
      <c r="Z41" s="207"/>
      <c r="AA41" s="197">
        <f t="shared" ref="AA41:AA42" si="36">IF(SUM(G41:Z41)=0,"",COUNTIF(G41:Z41,"○"))</f>
        <v>1</v>
      </c>
      <c r="AB41" s="198"/>
      <c r="AC41" s="196">
        <f t="shared" ref="AC41:AC42" si="37">IF(SUM(G41:Z41)=0,"",COUNTIF(G41:Z41,"●"))</f>
        <v>1</v>
      </c>
      <c r="AD41" s="198"/>
      <c r="AE41" s="196"/>
      <c r="AF41" s="198"/>
      <c r="AG41" s="196"/>
      <c r="AH41" s="198"/>
      <c r="AI41" s="216">
        <f t="shared" ref="AI41:AI42" si="38">IF(SUM(AA41:AH41)=0,"",AA41*3+AG41*1+AE41*2+AG41*1)</f>
        <v>3</v>
      </c>
      <c r="AJ41" s="217"/>
      <c r="AK41" s="211">
        <f>IF(SUM(AA41:AH41)=0,"",SUM(G41,Q41,V41))</f>
        <v>5</v>
      </c>
      <c r="AL41" s="211"/>
      <c r="AM41" s="211">
        <f>IF(SUM(AA41:AH41)=0,"",SUM(J41,O41,T41))</f>
        <v>4</v>
      </c>
      <c r="AN41" s="211"/>
      <c r="AO41" s="233">
        <f t="shared" ref="AO41:AO42" si="39">IF(AK41="","",AK41-AM41)</f>
        <v>1</v>
      </c>
      <c r="AP41" s="233"/>
      <c r="AQ41" s="211">
        <f>IF(SUM(AA40:AH42)=0,"",RANK(AW41,$AW$40:$BA$42))</f>
        <v>2</v>
      </c>
      <c r="AR41" s="211"/>
      <c r="AS41" s="80"/>
      <c r="AT41" s="80"/>
      <c r="AU41" s="225"/>
      <c r="AV41" s="225"/>
      <c r="AW41" s="226">
        <f t="shared" si="34"/>
        <v>3001015</v>
      </c>
      <c r="AX41" s="226"/>
      <c r="AY41" s="226"/>
      <c r="AZ41" s="226"/>
      <c r="BA41" s="226"/>
      <c r="BB41" s="76"/>
      <c r="BC41" s="249"/>
      <c r="BD41" s="249"/>
      <c r="BE41" s="249"/>
      <c r="BF41" s="249"/>
      <c r="BG41" s="249"/>
      <c r="BH41" s="249"/>
      <c r="BI41" s="249"/>
      <c r="BJ41" s="249"/>
      <c r="BK41" s="250"/>
      <c r="BL41" s="250"/>
      <c r="BM41" s="250"/>
      <c r="BO41" s="226"/>
      <c r="BP41" s="226"/>
      <c r="BQ41" s="226"/>
      <c r="BR41" s="226"/>
      <c r="BS41" s="226"/>
    </row>
    <row r="42" spans="1:71" s="78" customFormat="1" ht="32.1" customHeight="1">
      <c r="A42" s="208" t="str">
        <f>大会組合せ表!K17</f>
        <v>ヴィリッキーニＳＣ</v>
      </c>
      <c r="B42" s="209"/>
      <c r="C42" s="209"/>
      <c r="D42" s="209"/>
      <c r="E42" s="209"/>
      <c r="F42" s="210"/>
      <c r="G42" s="196">
        <f>T40</f>
        <v>0</v>
      </c>
      <c r="H42" s="197"/>
      <c r="I42" s="142" t="str">
        <f t="shared" ref="I42" si="40">IF(G42="","－",IF(G42&gt;J42,"○",IF(G42&lt;J42,"●",IF(G42=J42,"△"))))</f>
        <v>●</v>
      </c>
      <c r="J42" s="197">
        <f>Q40</f>
        <v>5</v>
      </c>
      <c r="K42" s="198"/>
      <c r="L42" s="196">
        <f>T41</f>
        <v>0</v>
      </c>
      <c r="M42" s="197"/>
      <c r="N42" s="142" t="str">
        <f>IF(L42="","－",IF(L42&gt;O42,"○",IF(L42&lt;O42,"●",IF(L42=O42,"△"))))</f>
        <v>●</v>
      </c>
      <c r="O42" s="197">
        <f>Q41</f>
        <v>5</v>
      </c>
      <c r="P42" s="198"/>
      <c r="Q42" s="202"/>
      <c r="R42" s="204"/>
      <c r="S42" s="141"/>
      <c r="T42" s="204"/>
      <c r="U42" s="203"/>
      <c r="V42" s="205"/>
      <c r="W42" s="206"/>
      <c r="X42" s="145" t="str">
        <f t="shared" si="35"/>
        <v>－</v>
      </c>
      <c r="Y42" s="206"/>
      <c r="Z42" s="207"/>
      <c r="AA42" s="197">
        <f t="shared" si="36"/>
        <v>0</v>
      </c>
      <c r="AB42" s="198"/>
      <c r="AC42" s="196">
        <f t="shared" si="37"/>
        <v>2</v>
      </c>
      <c r="AD42" s="198"/>
      <c r="AE42" s="196"/>
      <c r="AF42" s="198"/>
      <c r="AG42" s="196"/>
      <c r="AH42" s="198"/>
      <c r="AI42" s="202">
        <f t="shared" si="38"/>
        <v>0</v>
      </c>
      <c r="AJ42" s="203"/>
      <c r="AK42" s="200">
        <f>IF(SUM(AA42:AH42)=0,"",SUM(G42,L42,Q42))</f>
        <v>0</v>
      </c>
      <c r="AL42" s="200"/>
      <c r="AM42" s="200">
        <f>IF(SUM(AA42:AH42)=0,"",SUM(J42,O42,T42))</f>
        <v>10</v>
      </c>
      <c r="AN42" s="200"/>
      <c r="AO42" s="199">
        <f t="shared" si="39"/>
        <v>-10</v>
      </c>
      <c r="AP42" s="199"/>
      <c r="AQ42" s="200">
        <f>IF(SUM(AA40:AH42)=0,"",RANK(AW42,$AW$40:$BA$42))</f>
        <v>3</v>
      </c>
      <c r="AR42" s="200"/>
      <c r="AS42" s="80"/>
      <c r="AT42" s="80"/>
      <c r="AU42" s="225"/>
      <c r="AV42" s="225"/>
      <c r="AW42" s="226">
        <f t="shared" si="34"/>
        <v>-9990</v>
      </c>
      <c r="AX42" s="226"/>
      <c r="AY42" s="226"/>
      <c r="AZ42" s="226"/>
      <c r="BA42" s="226"/>
      <c r="BB42" s="76"/>
      <c r="BC42" s="249"/>
      <c r="BD42" s="249"/>
      <c r="BE42" s="249"/>
      <c r="BF42" s="249"/>
      <c r="BG42" s="249"/>
      <c r="BH42" s="249"/>
      <c r="BI42" s="249"/>
      <c r="BJ42" s="249"/>
      <c r="BK42" s="250"/>
      <c r="BL42" s="250"/>
      <c r="BM42" s="250"/>
      <c r="BO42" s="226"/>
      <c r="BP42" s="226"/>
      <c r="BQ42" s="226"/>
      <c r="BR42" s="226"/>
      <c r="BS42" s="226"/>
    </row>
    <row r="46" spans="1:71">
      <c r="N46" s="7"/>
      <c r="O46" s="7"/>
      <c r="P46" s="7"/>
      <c r="Q46" s="7"/>
      <c r="R46" s="7"/>
      <c r="S46" s="7"/>
      <c r="T46" s="7"/>
    </row>
    <row r="52" spans="14:20">
      <c r="N52" s="7"/>
      <c r="O52" s="7"/>
      <c r="P52" s="7"/>
      <c r="Q52" s="7"/>
      <c r="R52" s="7"/>
      <c r="S52" s="7"/>
      <c r="T52" s="7"/>
    </row>
  </sheetData>
  <mergeCells count="557">
    <mergeCell ref="A3:D3"/>
    <mergeCell ref="AW42:BA42"/>
    <mergeCell ref="BC42:BD42"/>
    <mergeCell ref="BE42:BF42"/>
    <mergeCell ref="BG42:BH42"/>
    <mergeCell ref="BI42:BJ42"/>
    <mergeCell ref="BK42:BM42"/>
    <mergeCell ref="BO42:BS42"/>
    <mergeCell ref="BE41:BF41"/>
    <mergeCell ref="BG41:BH41"/>
    <mergeCell ref="BI41:BJ41"/>
    <mergeCell ref="BK41:BM41"/>
    <mergeCell ref="BO41:BS41"/>
    <mergeCell ref="BC41:BD41"/>
    <mergeCell ref="A42:F42"/>
    <mergeCell ref="G42:H42"/>
    <mergeCell ref="J42:K42"/>
    <mergeCell ref="L42:M42"/>
    <mergeCell ref="O42:P42"/>
    <mergeCell ref="Q42:R42"/>
    <mergeCell ref="T42:U42"/>
    <mergeCell ref="V42:W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U42:AV42"/>
    <mergeCell ref="BI40:BJ40"/>
    <mergeCell ref="BK40:BM40"/>
    <mergeCell ref="BO40:BS40"/>
    <mergeCell ref="A41:F41"/>
    <mergeCell ref="G41:H41"/>
    <mergeCell ref="J41:K41"/>
    <mergeCell ref="L41:M41"/>
    <mergeCell ref="O41:P41"/>
    <mergeCell ref="Q41:R41"/>
    <mergeCell ref="T41:U41"/>
    <mergeCell ref="V41:W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U41:AV41"/>
    <mergeCell ref="AW41:BA41"/>
    <mergeCell ref="BI39:BJ39"/>
    <mergeCell ref="A40:F40"/>
    <mergeCell ref="G40:H40"/>
    <mergeCell ref="J40:K40"/>
    <mergeCell ref="L40:M40"/>
    <mergeCell ref="O40:P40"/>
    <mergeCell ref="Q40:R40"/>
    <mergeCell ref="T40:U40"/>
    <mergeCell ref="V40:W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BA40"/>
    <mergeCell ref="BC40:BD40"/>
    <mergeCell ref="BE40:BF40"/>
    <mergeCell ref="BG40:BH40"/>
    <mergeCell ref="AG39:AH39"/>
    <mergeCell ref="AI39:AJ39"/>
    <mergeCell ref="AK39:AL39"/>
    <mergeCell ref="AM39:AN39"/>
    <mergeCell ref="AO39:AP39"/>
    <mergeCell ref="AQ39:AR39"/>
    <mergeCell ref="BC39:BD39"/>
    <mergeCell ref="BE39:BF39"/>
    <mergeCell ref="BG39:BH39"/>
    <mergeCell ref="A38:F38"/>
    <mergeCell ref="A39:F39"/>
    <mergeCell ref="G39:K39"/>
    <mergeCell ref="L39:P39"/>
    <mergeCell ref="Q39:U39"/>
    <mergeCell ref="V39:Z39"/>
    <mergeCell ref="AA39:AB39"/>
    <mergeCell ref="AC39:AD39"/>
    <mergeCell ref="AE39:AF39"/>
    <mergeCell ref="AC6:AD6"/>
    <mergeCell ref="AG6:AH6"/>
    <mergeCell ref="AI6:AJ6"/>
    <mergeCell ref="AK6:AL6"/>
    <mergeCell ref="AM2:AR2"/>
    <mergeCell ref="A1:AR1"/>
    <mergeCell ref="B2:D2"/>
    <mergeCell ref="H2:J2"/>
    <mergeCell ref="A4:F4"/>
    <mergeCell ref="AI5:AJ5"/>
    <mergeCell ref="AK5:AL5"/>
    <mergeCell ref="AM5:AN5"/>
    <mergeCell ref="AO5:AP5"/>
    <mergeCell ref="AQ5:AR5"/>
    <mergeCell ref="Q5:U5"/>
    <mergeCell ref="V5:Z5"/>
    <mergeCell ref="AA5:AB5"/>
    <mergeCell ref="AC5:AD5"/>
    <mergeCell ref="AG5:AH5"/>
    <mergeCell ref="Q6:R6"/>
    <mergeCell ref="T6:U6"/>
    <mergeCell ref="V6:W6"/>
    <mergeCell ref="Y6:Z6"/>
    <mergeCell ref="AA6:AB6"/>
    <mergeCell ref="A5:F5"/>
    <mergeCell ref="G5:K5"/>
    <mergeCell ref="L5:P5"/>
    <mergeCell ref="A6:F6"/>
    <mergeCell ref="G6:H6"/>
    <mergeCell ref="J6:K6"/>
    <mergeCell ref="L6:M6"/>
    <mergeCell ref="O6:P6"/>
    <mergeCell ref="A7:F7"/>
    <mergeCell ref="G7:H7"/>
    <mergeCell ref="J7:K7"/>
    <mergeCell ref="L7:M7"/>
    <mergeCell ref="O7:P7"/>
    <mergeCell ref="AA8:AB8"/>
    <mergeCell ref="AC8:AD8"/>
    <mergeCell ref="AG8:AH8"/>
    <mergeCell ref="AI8:AJ8"/>
    <mergeCell ref="AK8:AL8"/>
    <mergeCell ref="AM8:AN8"/>
    <mergeCell ref="AO7:AP7"/>
    <mergeCell ref="Q7:R7"/>
    <mergeCell ref="T7:U7"/>
    <mergeCell ref="V7:W7"/>
    <mergeCell ref="Y7:Z7"/>
    <mergeCell ref="AA7:AB7"/>
    <mergeCell ref="AC7:AD7"/>
    <mergeCell ref="AG7:AH7"/>
    <mergeCell ref="AI7:AJ7"/>
    <mergeCell ref="AK7:AL7"/>
    <mergeCell ref="A8:F8"/>
    <mergeCell ref="G8:H8"/>
    <mergeCell ref="J8:K8"/>
    <mergeCell ref="L8:M8"/>
    <mergeCell ref="O8:P8"/>
    <mergeCell ref="Q8:R8"/>
    <mergeCell ref="T8:U8"/>
    <mergeCell ref="V8:W8"/>
    <mergeCell ref="Y8:Z8"/>
    <mergeCell ref="BF9:BJ9"/>
    <mergeCell ref="AE5:AF5"/>
    <mergeCell ref="AE6:AF6"/>
    <mergeCell ref="AE7:AF7"/>
    <mergeCell ref="AE8:AF8"/>
    <mergeCell ref="AE9:AF9"/>
    <mergeCell ref="BF8:BJ8"/>
    <mergeCell ref="BD7:BE7"/>
    <mergeCell ref="BF7:BJ7"/>
    <mergeCell ref="BD6:BE6"/>
    <mergeCell ref="BF6:BJ6"/>
    <mergeCell ref="AQ7:AR7"/>
    <mergeCell ref="AG9:AH9"/>
    <mergeCell ref="AI9:AJ9"/>
    <mergeCell ref="AK9:AL9"/>
    <mergeCell ref="AM9:AN9"/>
    <mergeCell ref="AO8:AP8"/>
    <mergeCell ref="AQ8:AR8"/>
    <mergeCell ref="AM6:AN6"/>
    <mergeCell ref="AM7:AN7"/>
    <mergeCell ref="AO6:AP6"/>
    <mergeCell ref="AQ6:AR6"/>
    <mergeCell ref="A11:F11"/>
    <mergeCell ref="A12:F12"/>
    <mergeCell ref="G12:K12"/>
    <mergeCell ref="L12:P12"/>
    <mergeCell ref="Q12:U12"/>
    <mergeCell ref="BD8:BE8"/>
    <mergeCell ref="AO9:AP9"/>
    <mergeCell ref="AQ9:AR9"/>
    <mergeCell ref="BD9:BE9"/>
    <mergeCell ref="A9:F9"/>
    <mergeCell ref="G9:H9"/>
    <mergeCell ref="J9:K9"/>
    <mergeCell ref="L9:M9"/>
    <mergeCell ref="O9:P9"/>
    <mergeCell ref="Q9:R9"/>
    <mergeCell ref="T9:U9"/>
    <mergeCell ref="V9:W9"/>
    <mergeCell ref="Y9:Z9"/>
    <mergeCell ref="AA9:AB9"/>
    <mergeCell ref="AC9:AD9"/>
    <mergeCell ref="AI12:AJ12"/>
    <mergeCell ref="AK12:AL12"/>
    <mergeCell ref="AM12:AN12"/>
    <mergeCell ref="AO12:AP12"/>
    <mergeCell ref="AQ12:AR12"/>
    <mergeCell ref="Q13:R13"/>
    <mergeCell ref="T13:U13"/>
    <mergeCell ref="V13:W13"/>
    <mergeCell ref="Y13:Z13"/>
    <mergeCell ref="AA13:AB13"/>
    <mergeCell ref="V12:Z12"/>
    <mergeCell ref="AA12:AB12"/>
    <mergeCell ref="AC12:AD12"/>
    <mergeCell ref="AE12:AF12"/>
    <mergeCell ref="AG12:AH12"/>
    <mergeCell ref="A13:F13"/>
    <mergeCell ref="G13:H13"/>
    <mergeCell ref="J13:K13"/>
    <mergeCell ref="L13:M13"/>
    <mergeCell ref="O13:P13"/>
    <mergeCell ref="AM13:AN13"/>
    <mergeCell ref="AO13:AP13"/>
    <mergeCell ref="AQ13:AR13"/>
    <mergeCell ref="A14:F14"/>
    <mergeCell ref="G14:H14"/>
    <mergeCell ref="J14:K14"/>
    <mergeCell ref="BF13:BJ13"/>
    <mergeCell ref="AC13:AD13"/>
    <mergeCell ref="AE13:AF13"/>
    <mergeCell ref="AG13:AH13"/>
    <mergeCell ref="AI13:AJ13"/>
    <mergeCell ref="AK13:AL13"/>
    <mergeCell ref="AM14:AN14"/>
    <mergeCell ref="AO14:AP14"/>
    <mergeCell ref="AQ14:AR14"/>
    <mergeCell ref="BD14:BE14"/>
    <mergeCell ref="BF14:BJ14"/>
    <mergeCell ref="AC14:AD14"/>
    <mergeCell ref="AE14:AF14"/>
    <mergeCell ref="AG14:AH14"/>
    <mergeCell ref="AI14:AJ14"/>
    <mergeCell ref="AK14:AL14"/>
    <mergeCell ref="BD13:BE13"/>
    <mergeCell ref="AS14:AT14"/>
    <mergeCell ref="Q15:R15"/>
    <mergeCell ref="T15:U15"/>
    <mergeCell ref="V15:W15"/>
    <mergeCell ref="Y15:Z15"/>
    <mergeCell ref="AA15:AB15"/>
    <mergeCell ref="AC15:AD15"/>
    <mergeCell ref="AE15:AF15"/>
    <mergeCell ref="AG15:AH15"/>
    <mergeCell ref="L14:M14"/>
    <mergeCell ref="O14:P14"/>
    <mergeCell ref="Q14:R14"/>
    <mergeCell ref="T14:U14"/>
    <mergeCell ref="V14:W14"/>
    <mergeCell ref="Y14:Z14"/>
    <mergeCell ref="AA14:AB14"/>
    <mergeCell ref="BD15:BE15"/>
    <mergeCell ref="BF15:BJ15"/>
    <mergeCell ref="AI15:AJ15"/>
    <mergeCell ref="AK15:AL15"/>
    <mergeCell ref="AM15:AN15"/>
    <mergeCell ref="AQ16:AR16"/>
    <mergeCell ref="BD16:BE16"/>
    <mergeCell ref="BF16:BJ16"/>
    <mergeCell ref="A16:F16"/>
    <mergeCell ref="G16:H16"/>
    <mergeCell ref="J16:K16"/>
    <mergeCell ref="L16:M16"/>
    <mergeCell ref="O16:P16"/>
    <mergeCell ref="Q16:R16"/>
    <mergeCell ref="T16:U16"/>
    <mergeCell ref="V16:W16"/>
    <mergeCell ref="Y16:Z16"/>
    <mergeCell ref="AO15:AP15"/>
    <mergeCell ref="AQ15:AR15"/>
    <mergeCell ref="A15:F15"/>
    <mergeCell ref="G15:H15"/>
    <mergeCell ref="J15:K15"/>
    <mergeCell ref="L15:M15"/>
    <mergeCell ref="O15:P15"/>
    <mergeCell ref="AO19:AP19"/>
    <mergeCell ref="AG16:AH16"/>
    <mergeCell ref="AI16:AJ16"/>
    <mergeCell ref="AK16:AL16"/>
    <mergeCell ref="AM16:AN16"/>
    <mergeCell ref="AO16:AP16"/>
    <mergeCell ref="A19:F19"/>
    <mergeCell ref="G19:K19"/>
    <mergeCell ref="L19:P19"/>
    <mergeCell ref="Q19:U19"/>
    <mergeCell ref="V19:Z19"/>
    <mergeCell ref="AA19:AB19"/>
    <mergeCell ref="AC19:AD19"/>
    <mergeCell ref="AE19:AF19"/>
    <mergeCell ref="AG19:AH19"/>
    <mergeCell ref="AA16:AB16"/>
    <mergeCell ref="AC16:AD16"/>
    <mergeCell ref="AE16:AF16"/>
    <mergeCell ref="A18:F18"/>
    <mergeCell ref="BF20:BJ20"/>
    <mergeCell ref="A20:F20"/>
    <mergeCell ref="G20:H20"/>
    <mergeCell ref="J20:K20"/>
    <mergeCell ref="L20:M20"/>
    <mergeCell ref="O20:P20"/>
    <mergeCell ref="Q20:R20"/>
    <mergeCell ref="T20:U20"/>
    <mergeCell ref="V20:W20"/>
    <mergeCell ref="Y20:Z20"/>
    <mergeCell ref="AA20:AB20"/>
    <mergeCell ref="AC20:AD20"/>
    <mergeCell ref="AE20:AF20"/>
    <mergeCell ref="AG20:AH20"/>
    <mergeCell ref="AI20:AJ20"/>
    <mergeCell ref="AK20:AL20"/>
    <mergeCell ref="AQ19:AR19"/>
    <mergeCell ref="AQ21:AR21"/>
    <mergeCell ref="BD21:BE21"/>
    <mergeCell ref="A21:F21"/>
    <mergeCell ref="G21:H21"/>
    <mergeCell ref="J21:K21"/>
    <mergeCell ref="L21:M21"/>
    <mergeCell ref="O21:P21"/>
    <mergeCell ref="Q21:R21"/>
    <mergeCell ref="T21:U21"/>
    <mergeCell ref="V21:W21"/>
    <mergeCell ref="Y21:Z21"/>
    <mergeCell ref="AA21:AB21"/>
    <mergeCell ref="AC21:AD21"/>
    <mergeCell ref="AE21:AF21"/>
    <mergeCell ref="AG21:AH21"/>
    <mergeCell ref="AI21:AJ21"/>
    <mergeCell ref="AM20:AN20"/>
    <mergeCell ref="AO20:AP20"/>
    <mergeCell ref="AQ20:AR20"/>
    <mergeCell ref="BD20:BE20"/>
    <mergeCell ref="AI19:AJ19"/>
    <mergeCell ref="AK19:AL19"/>
    <mergeCell ref="AM19:AN19"/>
    <mergeCell ref="A22:F22"/>
    <mergeCell ref="G22:H22"/>
    <mergeCell ref="J22:K22"/>
    <mergeCell ref="L22:M22"/>
    <mergeCell ref="O22:P22"/>
    <mergeCell ref="Q22:R22"/>
    <mergeCell ref="T22:U22"/>
    <mergeCell ref="V22:W22"/>
    <mergeCell ref="Y22:Z22"/>
    <mergeCell ref="A23:F23"/>
    <mergeCell ref="G23:H23"/>
    <mergeCell ref="J23:K23"/>
    <mergeCell ref="L23:M23"/>
    <mergeCell ref="O23:P23"/>
    <mergeCell ref="Q23:R23"/>
    <mergeCell ref="T23:U23"/>
    <mergeCell ref="V23:W23"/>
    <mergeCell ref="Y23:Z23"/>
    <mergeCell ref="AM23:AN23"/>
    <mergeCell ref="AO23:AP23"/>
    <mergeCell ref="AM22:AN22"/>
    <mergeCell ref="AO22:AP22"/>
    <mergeCell ref="AA22:AB22"/>
    <mergeCell ref="AC22:AD22"/>
    <mergeCell ref="AE22:AF22"/>
    <mergeCell ref="AG22:AH22"/>
    <mergeCell ref="BF21:BJ21"/>
    <mergeCell ref="AK21:AL21"/>
    <mergeCell ref="AM21:AN21"/>
    <mergeCell ref="AO21:AP21"/>
    <mergeCell ref="AA23:AB23"/>
    <mergeCell ref="AC23:AD23"/>
    <mergeCell ref="AE23:AF23"/>
    <mergeCell ref="BD22:BE22"/>
    <mergeCell ref="BF22:BJ22"/>
    <mergeCell ref="AI22:AJ22"/>
    <mergeCell ref="AK22:AL22"/>
    <mergeCell ref="AQ22:AR22"/>
    <mergeCell ref="AK27:AL27"/>
    <mergeCell ref="AQ26:AR26"/>
    <mergeCell ref="AM27:AN27"/>
    <mergeCell ref="AO27:AP27"/>
    <mergeCell ref="AQ27:AR27"/>
    <mergeCell ref="A27:F27"/>
    <mergeCell ref="G27:H27"/>
    <mergeCell ref="J27:K27"/>
    <mergeCell ref="L27:M27"/>
    <mergeCell ref="O27:P27"/>
    <mergeCell ref="Q27:R27"/>
    <mergeCell ref="T27:U27"/>
    <mergeCell ref="V27:W27"/>
    <mergeCell ref="Y27:Z27"/>
    <mergeCell ref="Q26:U26"/>
    <mergeCell ref="V26:Z26"/>
    <mergeCell ref="AA26:AB26"/>
    <mergeCell ref="AC26:AD26"/>
    <mergeCell ref="AE26:AF26"/>
    <mergeCell ref="AG26:AH26"/>
    <mergeCell ref="AI26:AJ26"/>
    <mergeCell ref="AK26:AL26"/>
    <mergeCell ref="AM26:AN26"/>
    <mergeCell ref="A29:F29"/>
    <mergeCell ref="G29:H29"/>
    <mergeCell ref="J29:K29"/>
    <mergeCell ref="L29:M29"/>
    <mergeCell ref="O29:P29"/>
    <mergeCell ref="Q29:R29"/>
    <mergeCell ref="T29:U29"/>
    <mergeCell ref="V29:W29"/>
    <mergeCell ref="Y29:Z29"/>
    <mergeCell ref="A28:F28"/>
    <mergeCell ref="G28:H28"/>
    <mergeCell ref="J28:K28"/>
    <mergeCell ref="L28:M28"/>
    <mergeCell ref="O28:P28"/>
    <mergeCell ref="Q28:R28"/>
    <mergeCell ref="T28:U28"/>
    <mergeCell ref="V28:W28"/>
    <mergeCell ref="Y28:Z28"/>
    <mergeCell ref="BD29:BE29"/>
    <mergeCell ref="BF29:BJ29"/>
    <mergeCell ref="AI29:AJ29"/>
    <mergeCell ref="AK29:AL29"/>
    <mergeCell ref="AM29:AN29"/>
    <mergeCell ref="AQ30:AR30"/>
    <mergeCell ref="BD30:BE30"/>
    <mergeCell ref="BF30:BJ30"/>
    <mergeCell ref="AA29:AB29"/>
    <mergeCell ref="AC29:AD29"/>
    <mergeCell ref="AE29:AF29"/>
    <mergeCell ref="AG29:AH29"/>
    <mergeCell ref="A25:F25"/>
    <mergeCell ref="AG30:AH30"/>
    <mergeCell ref="AI30:AJ30"/>
    <mergeCell ref="AK30:AL30"/>
    <mergeCell ref="AM30:AN30"/>
    <mergeCell ref="AO30:AP30"/>
    <mergeCell ref="AO29:AP29"/>
    <mergeCell ref="AQ29:AR29"/>
    <mergeCell ref="AQ28:AR28"/>
    <mergeCell ref="AK28:AL28"/>
    <mergeCell ref="AM28:AN28"/>
    <mergeCell ref="AO28:AP28"/>
    <mergeCell ref="A30:F30"/>
    <mergeCell ref="G30:H30"/>
    <mergeCell ref="J30:K30"/>
    <mergeCell ref="L30:M30"/>
    <mergeCell ref="O30:P30"/>
    <mergeCell ref="Q30:R30"/>
    <mergeCell ref="T30:U30"/>
    <mergeCell ref="V30:W30"/>
    <mergeCell ref="Y30:Z30"/>
    <mergeCell ref="AA30:AB30"/>
    <mergeCell ref="AC30:AD30"/>
    <mergeCell ref="AE30:AF30"/>
    <mergeCell ref="BD28:BE28"/>
    <mergeCell ref="BD27:BE27"/>
    <mergeCell ref="BF27:BJ27"/>
    <mergeCell ref="AQ23:AR23"/>
    <mergeCell ref="BD23:BE23"/>
    <mergeCell ref="BF23:BJ23"/>
    <mergeCell ref="A26:F26"/>
    <mergeCell ref="G26:K26"/>
    <mergeCell ref="L26:P26"/>
    <mergeCell ref="AG27:AH27"/>
    <mergeCell ref="AI27:AJ27"/>
    <mergeCell ref="BF28:BJ28"/>
    <mergeCell ref="AA28:AB28"/>
    <mergeCell ref="AC28:AD28"/>
    <mergeCell ref="AE28:AF28"/>
    <mergeCell ref="AG28:AH28"/>
    <mergeCell ref="AI28:AJ28"/>
    <mergeCell ref="AA27:AB27"/>
    <mergeCell ref="AC27:AD27"/>
    <mergeCell ref="AE27:AF27"/>
    <mergeCell ref="AO26:AP26"/>
    <mergeCell ref="AG23:AH23"/>
    <mergeCell ref="AI23:AJ23"/>
    <mergeCell ref="AK23:AL23"/>
    <mergeCell ref="AI33:AJ33"/>
    <mergeCell ref="AK33:AL33"/>
    <mergeCell ref="AE33:AF33"/>
    <mergeCell ref="AE34:AF34"/>
    <mergeCell ref="A33:F33"/>
    <mergeCell ref="G33:K33"/>
    <mergeCell ref="L33:P33"/>
    <mergeCell ref="Q33:U33"/>
    <mergeCell ref="V33:Z33"/>
    <mergeCell ref="BG33:BH33"/>
    <mergeCell ref="BI33:BJ33"/>
    <mergeCell ref="BE33:BF33"/>
    <mergeCell ref="A34:F34"/>
    <mergeCell ref="G34:H34"/>
    <mergeCell ref="J34:K34"/>
    <mergeCell ref="L34:M34"/>
    <mergeCell ref="O34:P34"/>
    <mergeCell ref="Q34:R34"/>
    <mergeCell ref="T34:U34"/>
    <mergeCell ref="V34:W34"/>
    <mergeCell ref="Y34:Z34"/>
    <mergeCell ref="AA34:AB34"/>
    <mergeCell ref="AC34:AD34"/>
    <mergeCell ref="AG34:AH34"/>
    <mergeCell ref="AI34:AJ34"/>
    <mergeCell ref="AK34:AL34"/>
    <mergeCell ref="AM33:AN33"/>
    <mergeCell ref="AO33:AP33"/>
    <mergeCell ref="AQ33:AR33"/>
    <mergeCell ref="BC33:BD33"/>
    <mergeCell ref="AA33:AB33"/>
    <mergeCell ref="AC33:AD33"/>
    <mergeCell ref="AG33:AH33"/>
    <mergeCell ref="AC35:AD35"/>
    <mergeCell ref="AG35:AH35"/>
    <mergeCell ref="AI35:AJ35"/>
    <mergeCell ref="AK35:AL35"/>
    <mergeCell ref="AM35:AN35"/>
    <mergeCell ref="AM34:AN34"/>
    <mergeCell ref="AO34:AP34"/>
    <mergeCell ref="AQ34:AR34"/>
    <mergeCell ref="A35:F35"/>
    <mergeCell ref="G35:H35"/>
    <mergeCell ref="J35:K35"/>
    <mergeCell ref="L35:M35"/>
    <mergeCell ref="O35:P35"/>
    <mergeCell ref="Q35:R35"/>
    <mergeCell ref="T35:U35"/>
    <mergeCell ref="V35:W35"/>
    <mergeCell ref="Y35:Z35"/>
    <mergeCell ref="AS34:AT34"/>
    <mergeCell ref="L36:M36"/>
    <mergeCell ref="O36:P36"/>
    <mergeCell ref="AE35:AF35"/>
    <mergeCell ref="AE36:AF36"/>
    <mergeCell ref="AO35:AP35"/>
    <mergeCell ref="AQ35:AR35"/>
    <mergeCell ref="A32:F32"/>
    <mergeCell ref="AO36:AP36"/>
    <mergeCell ref="AQ36:AR36"/>
    <mergeCell ref="AC36:AD36"/>
    <mergeCell ref="AG36:AH36"/>
    <mergeCell ref="AI36:AJ36"/>
    <mergeCell ref="AK36:AL36"/>
    <mergeCell ref="AM36:AN36"/>
    <mergeCell ref="Q36:R36"/>
    <mergeCell ref="T36:U36"/>
    <mergeCell ref="V36:W36"/>
    <mergeCell ref="Y36:Z36"/>
    <mergeCell ref="AA36:AB36"/>
    <mergeCell ref="A36:F36"/>
    <mergeCell ref="G36:H36"/>
    <mergeCell ref="J36:K36"/>
    <mergeCell ref="AA35:AB35"/>
  </mergeCells>
  <phoneticPr fontId="1"/>
  <pageMargins left="0.59" right="0.39000000000000007" top="0.90999999999999992" bottom="0.59" header="0.51" footer="0.51"/>
  <pageSetup paperSize="9" scale="67" fitToHeight="2" orientation="portrait" horizontalDpi="4294967293" verticalDpi="4294967293"/>
  <rowBreaks count="1" manualBreakCount="1">
    <brk id="29" max="4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4"/>
  <sheetViews>
    <sheetView showGridLines="0" zoomScale="125" zoomScaleNormal="100" zoomScalePageLayoutView="143" workbookViewId="0">
      <selection activeCell="I36" sqref="I36"/>
    </sheetView>
  </sheetViews>
  <sheetFormatPr defaultColWidth="9" defaultRowHeight="13.5"/>
  <cols>
    <col min="1" max="1" width="4.875" style="30" customWidth="1"/>
    <col min="2" max="2" width="6.875" style="6" customWidth="1"/>
    <col min="3" max="3" width="1.5" style="6" customWidth="1"/>
    <col min="4" max="4" width="4.625" style="6" customWidth="1"/>
    <col min="5" max="5" width="1" style="6" customWidth="1"/>
    <col min="6" max="6" width="10.875" style="6" customWidth="1"/>
    <col min="7" max="7" width="2.875" style="148" customWidth="1"/>
    <col min="8" max="8" width="5.125" style="6" customWidth="1"/>
    <col min="9" max="9" width="2.875" style="148" customWidth="1"/>
    <col min="10" max="10" width="10.875" style="6" customWidth="1"/>
    <col min="11" max="11" width="0.875" style="6" customWidth="1"/>
    <col min="12" max="13" width="8.875" style="6" customWidth="1"/>
    <col min="14" max="14" width="2.125" style="6" customWidth="1"/>
    <col min="15" max="15" width="4.875" style="30" customWidth="1"/>
    <col min="16" max="16" width="6.875" style="6" customWidth="1"/>
    <col min="17" max="17" width="1.5" style="6" customWidth="1"/>
    <col min="18" max="18" width="4.625" style="6" customWidth="1"/>
    <col min="19" max="19" width="1" style="6" customWidth="1"/>
    <col min="20" max="20" width="10.875" style="6" customWidth="1"/>
    <col min="21" max="21" width="2.875" style="148" customWidth="1"/>
    <col min="22" max="22" width="5.125" style="6" customWidth="1"/>
    <col min="23" max="23" width="2.875" style="148" customWidth="1"/>
    <col min="24" max="24" width="10.875" style="6" customWidth="1"/>
    <col min="25" max="25" width="0.875" style="6" customWidth="1"/>
    <col min="26" max="27" width="8.875" style="6" customWidth="1"/>
    <col min="28" max="16384" width="9" style="6"/>
  </cols>
  <sheetData>
    <row r="1" spans="1:27" s="12" customFormat="1" ht="24">
      <c r="A1" s="72" t="s">
        <v>123</v>
      </c>
      <c r="B1" s="27"/>
      <c r="C1" s="27"/>
      <c r="D1" s="27"/>
      <c r="E1" s="27"/>
      <c r="F1" s="27"/>
      <c r="G1" s="147"/>
      <c r="H1" s="27"/>
      <c r="I1" s="147"/>
      <c r="J1" s="27"/>
      <c r="K1" s="27"/>
      <c r="L1" s="27"/>
      <c r="M1" s="28"/>
      <c r="N1" s="27"/>
      <c r="O1" s="29"/>
      <c r="P1" s="27"/>
      <c r="Q1" s="27"/>
      <c r="R1" s="27"/>
      <c r="S1" s="27"/>
      <c r="T1" s="27"/>
      <c r="U1" s="147"/>
      <c r="V1" s="27"/>
      <c r="W1" s="147"/>
      <c r="X1" s="27"/>
      <c r="Y1" s="27"/>
      <c r="Z1" s="27"/>
      <c r="AA1" s="27"/>
    </row>
    <row r="2" spans="1:27" ht="12.95" customHeight="1">
      <c r="AA2" s="73" t="s">
        <v>124</v>
      </c>
    </row>
    <row r="3" spans="1:27" ht="17.25">
      <c r="X3" s="31" t="s">
        <v>66</v>
      </c>
    </row>
    <row r="4" spans="1:27" ht="17.25">
      <c r="X4" s="268">
        <v>45262</v>
      </c>
      <c r="Y4" s="268"/>
      <c r="Z4" s="268"/>
      <c r="AA4" s="268"/>
    </row>
    <row r="5" spans="1:27" ht="3.95" customHeight="1"/>
    <row r="6" spans="1:27" s="68" customFormat="1" ht="14.25">
      <c r="A6" s="66" t="s">
        <v>69</v>
      </c>
      <c r="B6" s="67" t="s">
        <v>97</v>
      </c>
      <c r="G6" s="149"/>
      <c r="I6" s="149"/>
      <c r="O6" s="66" t="s">
        <v>69</v>
      </c>
      <c r="P6" s="67" t="s">
        <v>98</v>
      </c>
      <c r="U6" s="149"/>
      <c r="W6" s="149"/>
    </row>
    <row r="7" spans="1:27" ht="14.25" thickBot="1">
      <c r="A7" s="32" t="s">
        <v>16</v>
      </c>
      <c r="B7" s="269" t="s">
        <v>17</v>
      </c>
      <c r="C7" s="270"/>
      <c r="D7" s="33" t="s">
        <v>30</v>
      </c>
      <c r="E7" s="14"/>
      <c r="F7" s="15"/>
      <c r="G7" s="150"/>
      <c r="H7" s="16" t="s">
        <v>18</v>
      </c>
      <c r="I7" s="165"/>
      <c r="J7" s="15"/>
      <c r="K7" s="17"/>
      <c r="L7" s="34" t="s">
        <v>19</v>
      </c>
      <c r="M7" s="35" t="s">
        <v>31</v>
      </c>
      <c r="O7" s="32" t="s">
        <v>16</v>
      </c>
      <c r="P7" s="269" t="s">
        <v>17</v>
      </c>
      <c r="Q7" s="270"/>
      <c r="R7" s="33" t="s">
        <v>30</v>
      </c>
      <c r="S7" s="14"/>
      <c r="T7" s="15"/>
      <c r="U7" s="150"/>
      <c r="V7" s="16" t="s">
        <v>18</v>
      </c>
      <c r="W7" s="165"/>
      <c r="X7" s="15"/>
      <c r="Y7" s="17"/>
      <c r="Z7" s="34" t="s">
        <v>19</v>
      </c>
      <c r="AA7" s="35" t="s">
        <v>31</v>
      </c>
    </row>
    <row r="8" spans="1:27" ht="10.35" customHeight="1" thickTop="1">
      <c r="A8" s="271">
        <v>1</v>
      </c>
      <c r="B8" s="272">
        <v>0.41666666666666669</v>
      </c>
      <c r="C8" s="273"/>
      <c r="D8" s="275">
        <v>1</v>
      </c>
      <c r="E8" s="276"/>
      <c r="F8" s="278" t="str">
        <f>大会組合せ表!B9</f>
        <v>ジンガ三木ＳＣ</v>
      </c>
      <c r="G8" s="151">
        <v>16</v>
      </c>
      <c r="H8" s="19" t="s">
        <v>13</v>
      </c>
      <c r="I8" s="166">
        <v>0</v>
      </c>
      <c r="J8" s="278" t="str">
        <f>大会組合せ表!A11</f>
        <v>小野南ＦＣＪｒ</v>
      </c>
      <c r="K8" s="280"/>
      <c r="L8" s="282" t="str">
        <f>F10</f>
        <v>三樹平田ＳＣ</v>
      </c>
      <c r="M8" s="282" t="str">
        <f>J10</f>
        <v>小野ＦＣ</v>
      </c>
      <c r="O8" s="283">
        <v>1</v>
      </c>
      <c r="P8" s="284">
        <v>0.41666666666666669</v>
      </c>
      <c r="Q8" s="285"/>
      <c r="R8" s="275">
        <v>2</v>
      </c>
      <c r="S8" s="276"/>
      <c r="T8" s="278" t="str">
        <f>大会組合せ表!F9</f>
        <v>加西ＦＣ</v>
      </c>
      <c r="U8" s="151">
        <v>1</v>
      </c>
      <c r="V8" s="19" t="s">
        <v>13</v>
      </c>
      <c r="W8" s="166">
        <v>1</v>
      </c>
      <c r="X8" s="278" t="str">
        <f>大会組合せ表!E11</f>
        <v>小野東ＳＳＤ</v>
      </c>
      <c r="Y8" s="280"/>
      <c r="Z8" s="279" t="str">
        <f>X14</f>
        <v>西脇ＦＣ</v>
      </c>
      <c r="AA8" s="279" t="str">
        <f>X12</f>
        <v>日野ＦＣ</v>
      </c>
    </row>
    <row r="9" spans="1:27" ht="10.35" customHeight="1">
      <c r="A9" s="255"/>
      <c r="B9" s="257"/>
      <c r="C9" s="274"/>
      <c r="D9" s="261"/>
      <c r="E9" s="277"/>
      <c r="F9" s="265"/>
      <c r="G9" s="151"/>
      <c r="H9" s="36" t="str">
        <f>IF(G8="","",IF(G8&gt;I8,"",IF(G8&lt;I8,"","PK")))</f>
        <v/>
      </c>
      <c r="I9" s="166"/>
      <c r="J9" s="239"/>
      <c r="K9" s="281"/>
      <c r="L9" s="253"/>
      <c r="M9" s="253"/>
      <c r="O9" s="255"/>
      <c r="P9" s="257"/>
      <c r="Q9" s="259"/>
      <c r="R9" s="261"/>
      <c r="S9" s="277"/>
      <c r="T9" s="265"/>
      <c r="U9" s="151">
        <v>4</v>
      </c>
      <c r="V9" s="36" t="str">
        <f>IF(U8="","",IF(U8&gt;W8,"",IF(U8&lt;W8,"","PK")))</f>
        <v>PK</v>
      </c>
      <c r="W9" s="166">
        <v>3</v>
      </c>
      <c r="X9" s="265"/>
      <c r="Y9" s="281"/>
      <c r="Z9" s="253"/>
      <c r="AA9" s="253"/>
    </row>
    <row r="10" spans="1:27" ht="10.35" customHeight="1">
      <c r="A10" s="254">
        <v>2</v>
      </c>
      <c r="B10" s="256">
        <v>0.45833333333333331</v>
      </c>
      <c r="C10" s="287"/>
      <c r="D10" s="286">
        <v>3</v>
      </c>
      <c r="E10" s="262"/>
      <c r="F10" s="264" t="str">
        <f>大会組合せ表!B15</f>
        <v>三樹平田ＳＣ</v>
      </c>
      <c r="G10" s="152">
        <v>5</v>
      </c>
      <c r="H10" s="37" t="s">
        <v>13</v>
      </c>
      <c r="I10" s="167">
        <v>0</v>
      </c>
      <c r="J10" s="264" t="str">
        <f>大会組合せ表!A17</f>
        <v>小野ＦＣ</v>
      </c>
      <c r="K10" s="288"/>
      <c r="L10" s="252" t="s">
        <v>143</v>
      </c>
      <c r="M10" s="252" t="s">
        <v>144</v>
      </c>
      <c r="O10" s="254">
        <v>2</v>
      </c>
      <c r="P10" s="256">
        <v>0.45833333333333331</v>
      </c>
      <c r="Q10" s="287"/>
      <c r="R10" s="286"/>
      <c r="S10" s="262"/>
      <c r="T10" s="264"/>
      <c r="U10" s="152"/>
      <c r="V10" s="37" t="s">
        <v>13</v>
      </c>
      <c r="W10" s="167"/>
      <c r="X10" s="264"/>
      <c r="Y10" s="288"/>
      <c r="Z10" s="252"/>
      <c r="AA10" s="252"/>
    </row>
    <row r="11" spans="1:27" ht="10.35" customHeight="1">
      <c r="A11" s="255"/>
      <c r="B11" s="257"/>
      <c r="C11" s="274"/>
      <c r="D11" s="261"/>
      <c r="E11" s="263"/>
      <c r="F11" s="265"/>
      <c r="G11" s="153"/>
      <c r="H11" s="38" t="str">
        <f>IF(G10="","",IF(G10&gt;I10,"",IF(G10&lt;I10,"","PK")))</f>
        <v/>
      </c>
      <c r="I11" s="168"/>
      <c r="J11" s="265"/>
      <c r="K11" s="281"/>
      <c r="L11" s="253"/>
      <c r="M11" s="253"/>
      <c r="O11" s="255"/>
      <c r="P11" s="257"/>
      <c r="Q11" s="274"/>
      <c r="R11" s="261"/>
      <c r="S11" s="263"/>
      <c r="T11" s="239"/>
      <c r="U11" s="153"/>
      <c r="V11" s="38" t="str">
        <f>IF(U10="","",IF(U10&gt;W10,"",IF(U10&lt;W10,"","PK")))</f>
        <v/>
      </c>
      <c r="W11" s="168"/>
      <c r="X11" s="265"/>
      <c r="Y11" s="281"/>
      <c r="Z11" s="253"/>
      <c r="AA11" s="253"/>
    </row>
    <row r="12" spans="1:27" ht="10.35" customHeight="1">
      <c r="A12" s="254">
        <v>3</v>
      </c>
      <c r="B12" s="256">
        <v>0.5</v>
      </c>
      <c r="C12" s="48"/>
      <c r="D12" s="286">
        <v>4</v>
      </c>
      <c r="E12" s="262"/>
      <c r="F12" s="264" t="str">
        <f>大会組合せ表!A11</f>
        <v>小野南ＦＣＪｒ</v>
      </c>
      <c r="G12" s="154">
        <v>1</v>
      </c>
      <c r="H12" s="37" t="s">
        <v>13</v>
      </c>
      <c r="I12" s="167">
        <v>2</v>
      </c>
      <c r="J12" s="264" t="str">
        <f>大会組合せ表!C11</f>
        <v>加西ＦＣロッソ</v>
      </c>
      <c r="K12" s="39"/>
      <c r="L12" s="252" t="s">
        <v>143</v>
      </c>
      <c r="M12" s="252" t="s">
        <v>144</v>
      </c>
      <c r="O12" s="254">
        <v>3</v>
      </c>
      <c r="P12" s="256">
        <v>0.5</v>
      </c>
      <c r="Q12" s="48"/>
      <c r="R12" s="286">
        <v>5</v>
      </c>
      <c r="S12" s="262"/>
      <c r="T12" s="264" t="str">
        <f>大会組合せ表!E11</f>
        <v>小野東ＳＳＤ</v>
      </c>
      <c r="U12" s="154">
        <v>1</v>
      </c>
      <c r="V12" s="37" t="s">
        <v>13</v>
      </c>
      <c r="W12" s="167">
        <v>0</v>
      </c>
      <c r="X12" s="264" t="str">
        <f>大会組合せ表!G11</f>
        <v>日野ＦＣ</v>
      </c>
      <c r="Y12" s="39"/>
      <c r="Z12" s="252" t="s">
        <v>143</v>
      </c>
      <c r="AA12" s="252" t="s">
        <v>144</v>
      </c>
    </row>
    <row r="13" spans="1:27" ht="10.35" customHeight="1">
      <c r="A13" s="255"/>
      <c r="B13" s="257"/>
      <c r="C13" s="48"/>
      <c r="D13" s="261"/>
      <c r="E13" s="263"/>
      <c r="F13" s="265"/>
      <c r="G13" s="155"/>
      <c r="H13" s="38" t="str">
        <f>IF(G12="","",IF(G12&gt;I12,"",IF(G12&lt;I12,"","PK")))</f>
        <v/>
      </c>
      <c r="I13" s="168"/>
      <c r="J13" s="265"/>
      <c r="K13" s="20"/>
      <c r="L13" s="253"/>
      <c r="M13" s="253"/>
      <c r="O13" s="255"/>
      <c r="P13" s="257"/>
      <c r="Q13" s="48"/>
      <c r="R13" s="261"/>
      <c r="S13" s="263"/>
      <c r="T13" s="239"/>
      <c r="U13" s="155"/>
      <c r="V13" s="38" t="str">
        <f>IF(U12="","",IF(U12&gt;W12,"",IF(U12&lt;W12,"","PK")))</f>
        <v/>
      </c>
      <c r="W13" s="168"/>
      <c r="X13" s="265"/>
      <c r="Y13" s="20"/>
      <c r="Z13" s="253"/>
      <c r="AA13" s="253"/>
    </row>
    <row r="14" spans="1:27" ht="10.35" customHeight="1">
      <c r="A14" s="254">
        <v>4</v>
      </c>
      <c r="B14" s="256">
        <v>0.54166666666666663</v>
      </c>
      <c r="C14" s="287"/>
      <c r="D14" s="286"/>
      <c r="E14" s="262"/>
      <c r="F14" s="264"/>
      <c r="G14" s="154"/>
      <c r="H14" s="37" t="s">
        <v>13</v>
      </c>
      <c r="I14" s="167"/>
      <c r="J14" s="264"/>
      <c r="L14" s="252"/>
      <c r="M14" s="252"/>
      <c r="O14" s="254">
        <v>4</v>
      </c>
      <c r="P14" s="256">
        <v>0.54166666666666663</v>
      </c>
      <c r="Q14" s="287"/>
      <c r="R14" s="286">
        <v>6</v>
      </c>
      <c r="S14" s="262"/>
      <c r="T14" s="264" t="str">
        <f>大会組合せ表!A17</f>
        <v>小野ＦＣ</v>
      </c>
      <c r="U14" s="154">
        <v>0</v>
      </c>
      <c r="V14" s="37" t="s">
        <v>13</v>
      </c>
      <c r="W14" s="167">
        <v>1</v>
      </c>
      <c r="X14" s="264" t="str">
        <f>大会組合せ表!C17</f>
        <v>西脇ＦＣ</v>
      </c>
      <c r="Y14" s="288"/>
      <c r="Z14" s="252" t="s">
        <v>143</v>
      </c>
      <c r="AA14" s="252" t="s">
        <v>144</v>
      </c>
    </row>
    <row r="15" spans="1:27" ht="10.35" customHeight="1">
      <c r="A15" s="255"/>
      <c r="B15" s="257"/>
      <c r="C15" s="274"/>
      <c r="D15" s="261"/>
      <c r="E15" s="263"/>
      <c r="F15" s="265"/>
      <c r="G15" s="155"/>
      <c r="H15" s="36" t="str">
        <f>IF(G14="","",IF(G14&gt;I14,"",IF(G14&lt;I14,"","PK")))</f>
        <v/>
      </c>
      <c r="I15" s="168"/>
      <c r="J15" s="265"/>
      <c r="L15" s="253"/>
      <c r="M15" s="253"/>
      <c r="O15" s="255"/>
      <c r="P15" s="257"/>
      <c r="Q15" s="274"/>
      <c r="R15" s="261"/>
      <c r="S15" s="263"/>
      <c r="T15" s="265"/>
      <c r="U15" s="155"/>
      <c r="V15" s="38" t="str">
        <f>IF(U14="","",IF(U14&gt;W14,"",IF(U14&lt;W14,"","PK")))</f>
        <v/>
      </c>
      <c r="W15" s="168"/>
      <c r="X15" s="239"/>
      <c r="Y15" s="281"/>
      <c r="Z15" s="253"/>
      <c r="AA15" s="253"/>
    </row>
    <row r="16" spans="1:27" ht="10.35" customHeight="1">
      <c r="A16" s="254">
        <v>5</v>
      </c>
      <c r="B16" s="256">
        <v>0.58333333333333337</v>
      </c>
      <c r="C16" s="287"/>
      <c r="D16" s="286">
        <v>7</v>
      </c>
      <c r="E16" s="262"/>
      <c r="F16" s="264" t="str">
        <f>大会組合せ表!C11</f>
        <v>加西ＦＣロッソ</v>
      </c>
      <c r="G16" s="154">
        <v>0</v>
      </c>
      <c r="H16" s="37" t="s">
        <v>13</v>
      </c>
      <c r="I16" s="167">
        <v>13</v>
      </c>
      <c r="J16" s="264" t="str">
        <f>大会組合せ表!B9</f>
        <v>ジンガ三木ＳＣ</v>
      </c>
      <c r="K16" s="288"/>
      <c r="L16" s="252" t="s">
        <v>143</v>
      </c>
      <c r="M16" s="252" t="s">
        <v>144</v>
      </c>
      <c r="N16" s="30"/>
      <c r="O16" s="254">
        <v>5</v>
      </c>
      <c r="P16" s="256">
        <v>0.58333333333333337</v>
      </c>
      <c r="Q16" s="287"/>
      <c r="R16" s="286">
        <v>8</v>
      </c>
      <c r="S16" s="262"/>
      <c r="T16" s="264" t="str">
        <f>大会組合せ表!G11</f>
        <v>日野ＦＣ</v>
      </c>
      <c r="U16" s="156">
        <v>0</v>
      </c>
      <c r="V16" s="40" t="s">
        <v>13</v>
      </c>
      <c r="W16" s="167">
        <v>3</v>
      </c>
      <c r="X16" s="264" t="str">
        <f>大会組合せ表!F9</f>
        <v>加西ＦＣ</v>
      </c>
      <c r="Y16" s="266"/>
      <c r="Z16" s="252" t="s">
        <v>143</v>
      </c>
      <c r="AA16" s="252" t="s">
        <v>144</v>
      </c>
    </row>
    <row r="17" spans="1:27" ht="10.35" customHeight="1">
      <c r="A17" s="255"/>
      <c r="B17" s="257"/>
      <c r="C17" s="274"/>
      <c r="D17" s="261"/>
      <c r="E17" s="263"/>
      <c r="F17" s="265"/>
      <c r="G17" s="155"/>
      <c r="H17" s="36" t="str">
        <f>IF(G16="","",IF(G16&gt;I16,"",IF(G16&lt;I16,"","PK")))</f>
        <v/>
      </c>
      <c r="I17" s="168"/>
      <c r="J17" s="265"/>
      <c r="K17" s="281"/>
      <c r="L17" s="253"/>
      <c r="M17" s="253"/>
      <c r="N17" s="30"/>
      <c r="O17" s="255"/>
      <c r="P17" s="257"/>
      <c r="Q17" s="274"/>
      <c r="R17" s="261"/>
      <c r="S17" s="263"/>
      <c r="T17" s="265"/>
      <c r="U17" s="157"/>
      <c r="V17" s="36" t="str">
        <f>IF(U16="","",IF(U16&gt;W16,"",IF(U16&lt;W16,"","PK")))</f>
        <v/>
      </c>
      <c r="W17" s="168"/>
      <c r="X17" s="265"/>
      <c r="Y17" s="267"/>
      <c r="Z17" s="253"/>
      <c r="AA17" s="253"/>
    </row>
    <row r="18" spans="1:27" ht="10.35" customHeight="1">
      <c r="A18" s="254">
        <v>6</v>
      </c>
      <c r="B18" s="256">
        <v>0.625</v>
      </c>
      <c r="C18" s="287"/>
      <c r="D18" s="260" t="s">
        <v>129</v>
      </c>
      <c r="E18" s="262"/>
      <c r="F18" s="264" t="str">
        <f>大会組合せ表!C17</f>
        <v>西脇ＦＣ</v>
      </c>
      <c r="G18" s="154">
        <v>0</v>
      </c>
      <c r="H18" s="37" t="s">
        <v>13</v>
      </c>
      <c r="I18" s="167">
        <v>3</v>
      </c>
      <c r="J18" s="264" t="str">
        <f>大会組合せ表!B15</f>
        <v>三樹平田ＳＣ</v>
      </c>
      <c r="K18" s="288"/>
      <c r="L18" s="252" t="s">
        <v>143</v>
      </c>
      <c r="M18" s="252" t="s">
        <v>144</v>
      </c>
      <c r="N18" s="30"/>
      <c r="O18" s="254">
        <v>6</v>
      </c>
      <c r="P18" s="256">
        <v>0.625</v>
      </c>
      <c r="Q18" s="287"/>
      <c r="R18" s="286"/>
      <c r="S18" s="262"/>
      <c r="T18" s="264"/>
      <c r="U18" s="156"/>
      <c r="V18" s="40" t="s">
        <v>13</v>
      </c>
      <c r="W18" s="167"/>
      <c r="X18" s="264"/>
      <c r="Y18" s="266"/>
      <c r="Z18" s="252"/>
      <c r="AA18" s="252"/>
    </row>
    <row r="19" spans="1:27" ht="10.35" customHeight="1">
      <c r="A19" s="255"/>
      <c r="B19" s="257"/>
      <c r="C19" s="274"/>
      <c r="D19" s="261"/>
      <c r="E19" s="263"/>
      <c r="F19" s="265"/>
      <c r="G19" s="155"/>
      <c r="H19" s="38" t="str">
        <f>IF(G18="","",IF(G18&gt;I18,"",IF(G18&lt;I18,"","PK")))</f>
        <v/>
      </c>
      <c r="I19" s="168"/>
      <c r="J19" s="265"/>
      <c r="K19" s="281"/>
      <c r="L19" s="253"/>
      <c r="M19" s="253"/>
      <c r="N19" s="30"/>
      <c r="O19" s="255"/>
      <c r="P19" s="257"/>
      <c r="Q19" s="274"/>
      <c r="R19" s="261"/>
      <c r="S19" s="263"/>
      <c r="T19" s="265"/>
      <c r="U19" s="157"/>
      <c r="V19" s="38" t="str">
        <f>IF(U18="","",IF(U18&gt;W18,"",IF(U18&lt;W18,"","PK")))</f>
        <v/>
      </c>
      <c r="W19" s="168"/>
      <c r="X19" s="265"/>
      <c r="Y19" s="267"/>
      <c r="Z19" s="253"/>
      <c r="AA19" s="253"/>
    </row>
    <row r="20" spans="1:27" ht="10.35" hidden="1" customHeight="1">
      <c r="A20" s="254"/>
      <c r="B20" s="256"/>
      <c r="C20" s="287"/>
      <c r="D20" s="286"/>
      <c r="E20" s="262"/>
      <c r="F20" s="264"/>
      <c r="G20" s="152"/>
      <c r="H20" s="40" t="s">
        <v>13</v>
      </c>
      <c r="I20" s="167"/>
      <c r="J20" s="264"/>
      <c r="K20" s="266"/>
      <c r="L20" s="252"/>
      <c r="M20" s="252"/>
      <c r="N20" s="30"/>
      <c r="O20" s="254"/>
      <c r="P20" s="256"/>
      <c r="Q20" s="287"/>
      <c r="R20" s="254"/>
      <c r="S20" s="262"/>
      <c r="T20" s="264"/>
      <c r="U20" s="156"/>
      <c r="V20" s="40" t="s">
        <v>13</v>
      </c>
      <c r="W20" s="167"/>
      <c r="X20" s="264"/>
      <c r="Y20" s="266"/>
      <c r="Z20" s="252"/>
      <c r="AA20" s="252"/>
    </row>
    <row r="21" spans="1:27" ht="10.35" hidden="1" customHeight="1">
      <c r="A21" s="255"/>
      <c r="B21" s="257"/>
      <c r="C21" s="274"/>
      <c r="D21" s="261"/>
      <c r="E21" s="263"/>
      <c r="F21" s="265"/>
      <c r="G21" s="153"/>
      <c r="H21" s="38" t="str">
        <f>IF(G20="","",IF(G20&gt;I20,"",IF(G20&lt;I20,"","PK")))</f>
        <v/>
      </c>
      <c r="I21" s="168"/>
      <c r="J21" s="265"/>
      <c r="K21" s="267"/>
      <c r="L21" s="253"/>
      <c r="M21" s="253"/>
      <c r="N21" s="30"/>
      <c r="O21" s="255"/>
      <c r="P21" s="257"/>
      <c r="Q21" s="274"/>
      <c r="R21" s="290"/>
      <c r="S21" s="263"/>
      <c r="T21" s="265"/>
      <c r="U21" s="157"/>
      <c r="V21" s="38" t="str">
        <f>IF(U20="","",IF(U20&gt;W20,"",IF(U20&lt;W20,"","PK")))</f>
        <v/>
      </c>
      <c r="W21" s="168"/>
      <c r="X21" s="265"/>
      <c r="Y21" s="267"/>
      <c r="Z21" s="289"/>
      <c r="AA21" s="289"/>
    </row>
    <row r="22" spans="1:27" ht="7.35" customHeight="1">
      <c r="L22" s="30"/>
      <c r="M22" s="30"/>
      <c r="R22" s="9"/>
      <c r="Z22" s="30"/>
      <c r="AA22" s="30"/>
    </row>
    <row r="23" spans="1:27" ht="17.25">
      <c r="X23" s="31" t="s">
        <v>66</v>
      </c>
    </row>
    <row r="24" spans="1:27" ht="17.25">
      <c r="X24" s="268">
        <v>45263</v>
      </c>
      <c r="Y24" s="268"/>
      <c r="Z24" s="268"/>
      <c r="AA24" s="268"/>
    </row>
    <row r="25" spans="1:27" s="68" customFormat="1" ht="14.25">
      <c r="A25" s="66" t="s">
        <v>69</v>
      </c>
      <c r="B25" s="67" t="s">
        <v>99</v>
      </c>
      <c r="G25" s="149"/>
      <c r="I25" s="149"/>
      <c r="O25" s="66" t="s">
        <v>69</v>
      </c>
      <c r="P25" s="67" t="s">
        <v>98</v>
      </c>
      <c r="U25" s="149"/>
      <c r="W25" s="149"/>
    </row>
    <row r="26" spans="1:27" ht="14.25" thickBot="1">
      <c r="A26" s="32" t="s">
        <v>16</v>
      </c>
      <c r="B26" s="269" t="s">
        <v>17</v>
      </c>
      <c r="C26" s="270"/>
      <c r="D26" s="33" t="s">
        <v>30</v>
      </c>
      <c r="E26" s="14"/>
      <c r="F26" s="15"/>
      <c r="G26" s="150"/>
      <c r="H26" s="16" t="s">
        <v>18</v>
      </c>
      <c r="I26" s="165"/>
      <c r="J26" s="15"/>
      <c r="K26" s="17"/>
      <c r="L26" s="34" t="s">
        <v>19</v>
      </c>
      <c r="M26" s="35" t="s">
        <v>31</v>
      </c>
      <c r="O26" s="32" t="s">
        <v>16</v>
      </c>
      <c r="P26" s="269" t="s">
        <v>17</v>
      </c>
      <c r="Q26" s="270"/>
      <c r="R26" s="33" t="s">
        <v>30</v>
      </c>
      <c r="S26" s="14"/>
      <c r="T26" s="15"/>
      <c r="U26" s="150"/>
      <c r="V26" s="16" t="s">
        <v>18</v>
      </c>
      <c r="W26" s="165"/>
      <c r="X26" s="15"/>
      <c r="Y26" s="17"/>
      <c r="Z26" s="34" t="s">
        <v>19</v>
      </c>
      <c r="AA26" s="35" t="s">
        <v>31</v>
      </c>
    </row>
    <row r="27" spans="1:27" ht="10.35" customHeight="1" thickTop="1">
      <c r="A27" s="254">
        <v>1</v>
      </c>
      <c r="B27" s="272">
        <v>0.41666666666666669</v>
      </c>
      <c r="C27" s="291"/>
      <c r="D27" s="275">
        <v>10</v>
      </c>
      <c r="E27" s="276"/>
      <c r="F27" s="278" t="str">
        <f>大会組合せ表!J9</f>
        <v>旭ＦＣＪｒ</v>
      </c>
      <c r="G27" s="151">
        <v>5</v>
      </c>
      <c r="H27" s="19" t="s">
        <v>13</v>
      </c>
      <c r="I27" s="166">
        <v>0</v>
      </c>
      <c r="J27" s="278" t="str">
        <f>大会組合せ表!I11</f>
        <v>中町ＦＣＪｒ</v>
      </c>
      <c r="K27" s="280"/>
      <c r="L27" s="279" t="str">
        <f>J33</f>
        <v>ヴィリッキーニＳＣ</v>
      </c>
      <c r="M27" s="279" t="str">
        <f>J31</f>
        <v>加美ＦＣＪｒ</v>
      </c>
      <c r="O27" s="254">
        <v>1</v>
      </c>
      <c r="P27" s="272">
        <v>0.41666666666666669</v>
      </c>
      <c r="Q27" s="291"/>
      <c r="R27" s="292" t="s">
        <v>96</v>
      </c>
      <c r="S27" s="276"/>
      <c r="T27" s="264" t="str">
        <f>大会組合せ表!N9</f>
        <v>社ＦＣＪｒ</v>
      </c>
      <c r="U27" s="151">
        <v>1</v>
      </c>
      <c r="V27" s="19" t="s">
        <v>13</v>
      </c>
      <c r="W27" s="166">
        <v>3</v>
      </c>
      <c r="X27" s="264" t="str">
        <f>大会組合せ表!M11</f>
        <v>ＬＵＺ零壱ＦＣ</v>
      </c>
      <c r="Y27" s="280"/>
      <c r="Z27" s="279" t="str">
        <f>T29</f>
        <v>Ｍ．ＳＥＲＩＯ．ＦＣ</v>
      </c>
      <c r="AA27" s="279" t="str">
        <f>X29</f>
        <v>イルソーレ加東ＦＣ</v>
      </c>
    </row>
    <row r="28" spans="1:27" ht="10.35" customHeight="1">
      <c r="A28" s="255"/>
      <c r="B28" s="257"/>
      <c r="C28" s="274"/>
      <c r="D28" s="261"/>
      <c r="E28" s="277"/>
      <c r="F28" s="265"/>
      <c r="G28" s="151"/>
      <c r="H28" s="36" t="str">
        <f>IF(G27="","",IF(G27&gt;I27,"",IF(G27&lt;I27,"","PK")))</f>
        <v/>
      </c>
      <c r="I28" s="166"/>
      <c r="J28" s="265"/>
      <c r="K28" s="281"/>
      <c r="L28" s="253"/>
      <c r="M28" s="253"/>
      <c r="O28" s="255"/>
      <c r="P28" s="257"/>
      <c r="Q28" s="274"/>
      <c r="R28" s="261"/>
      <c r="S28" s="277"/>
      <c r="T28" s="265"/>
      <c r="U28" s="151"/>
      <c r="V28" s="36" t="str">
        <f>IF(U27="","",IF(U27&gt;W27,"",IF(U27&lt;W27,"","PK")))</f>
        <v/>
      </c>
      <c r="W28" s="166"/>
      <c r="X28" s="265"/>
      <c r="Y28" s="281"/>
      <c r="Z28" s="253"/>
      <c r="AA28" s="253"/>
    </row>
    <row r="29" spans="1:27" ht="10.35" customHeight="1">
      <c r="A29" s="254">
        <v>2</v>
      </c>
      <c r="B29" s="256">
        <v>0.45833333333333331</v>
      </c>
      <c r="C29" s="287"/>
      <c r="D29" s="286"/>
      <c r="E29" s="262"/>
      <c r="F29" s="264"/>
      <c r="G29" s="152"/>
      <c r="H29" s="40" t="s">
        <v>13</v>
      </c>
      <c r="I29" s="167"/>
      <c r="J29" s="264"/>
      <c r="K29" s="288"/>
      <c r="L29" s="252"/>
      <c r="M29" s="252"/>
      <c r="O29" s="254">
        <v>2</v>
      </c>
      <c r="P29" s="256">
        <v>0.45833333333333331</v>
      </c>
      <c r="Q29" s="287"/>
      <c r="R29" s="286">
        <v>12</v>
      </c>
      <c r="S29" s="262"/>
      <c r="T29" s="264" t="str">
        <f>大会組合せ表!J15</f>
        <v>Ｍ．ＳＥＲＩＯ．ＦＣ</v>
      </c>
      <c r="U29" s="152">
        <v>4</v>
      </c>
      <c r="V29" s="37" t="s">
        <v>13</v>
      </c>
      <c r="W29" s="167">
        <v>0</v>
      </c>
      <c r="X29" s="264" t="str">
        <f>大会組合せ表!I17</f>
        <v>イルソーレ加東ＦＣ</v>
      </c>
      <c r="Y29" s="288"/>
      <c r="Z29" s="252" t="s">
        <v>143</v>
      </c>
      <c r="AA29" s="252" t="s">
        <v>144</v>
      </c>
    </row>
    <row r="30" spans="1:27" ht="10.35" customHeight="1">
      <c r="A30" s="255"/>
      <c r="B30" s="257"/>
      <c r="C30" s="274"/>
      <c r="D30" s="261"/>
      <c r="E30" s="263"/>
      <c r="F30" s="265"/>
      <c r="G30" s="153"/>
      <c r="H30" s="36"/>
      <c r="I30" s="168"/>
      <c r="J30" s="265"/>
      <c r="K30" s="281"/>
      <c r="L30" s="253"/>
      <c r="M30" s="253"/>
      <c r="O30" s="255"/>
      <c r="P30" s="257"/>
      <c r="Q30" s="274"/>
      <c r="R30" s="261"/>
      <c r="S30" s="263"/>
      <c r="T30" s="265"/>
      <c r="U30" s="153"/>
      <c r="V30" s="36" t="str">
        <f>IF(U29="","",IF(U29&gt;W29,"",IF(U29&lt;W29,"","PK")))</f>
        <v/>
      </c>
      <c r="W30" s="168"/>
      <c r="X30" s="265"/>
      <c r="Y30" s="281"/>
      <c r="Z30" s="253"/>
      <c r="AA30" s="253"/>
    </row>
    <row r="31" spans="1:27" ht="10.35" customHeight="1">
      <c r="A31" s="254">
        <v>3</v>
      </c>
      <c r="B31" s="256">
        <v>0.5</v>
      </c>
      <c r="C31" s="287"/>
      <c r="D31" s="260" t="s">
        <v>130</v>
      </c>
      <c r="E31" s="262"/>
      <c r="F31" s="264" t="str">
        <f>大会組合せ表!I11</f>
        <v>中町ＦＣＪｒ</v>
      </c>
      <c r="G31" s="154">
        <v>6</v>
      </c>
      <c r="H31" s="37" t="s">
        <v>13</v>
      </c>
      <c r="I31" s="167">
        <v>1</v>
      </c>
      <c r="J31" s="264" t="str">
        <f>大会組合せ表!K11</f>
        <v>加美ＦＣＪｒ</v>
      </c>
      <c r="K31" s="288"/>
      <c r="L31" s="252" t="s">
        <v>143</v>
      </c>
      <c r="M31" s="252" t="s">
        <v>144</v>
      </c>
      <c r="O31" s="254">
        <v>3</v>
      </c>
      <c r="P31" s="256">
        <v>0.5</v>
      </c>
      <c r="Q31" s="287"/>
      <c r="R31" s="293" t="s">
        <v>131</v>
      </c>
      <c r="S31" s="262"/>
      <c r="T31" s="264" t="str">
        <f>大会組合せ表!M11</f>
        <v>ＬＵＺ零壱ＦＣ</v>
      </c>
      <c r="U31" s="156">
        <v>8</v>
      </c>
      <c r="V31" s="40" t="s">
        <v>13</v>
      </c>
      <c r="W31" s="167">
        <v>0</v>
      </c>
      <c r="X31" s="264" t="str">
        <f>大会組合せ表!O11</f>
        <v>八千代少年ＳＣ</v>
      </c>
      <c r="Y31" s="288"/>
      <c r="Z31" s="252" t="s">
        <v>143</v>
      </c>
      <c r="AA31" s="252" t="s">
        <v>144</v>
      </c>
    </row>
    <row r="32" spans="1:27" ht="10.35" customHeight="1">
      <c r="A32" s="255"/>
      <c r="B32" s="257"/>
      <c r="C32" s="274"/>
      <c r="D32" s="261"/>
      <c r="E32" s="263"/>
      <c r="F32" s="265"/>
      <c r="G32" s="155"/>
      <c r="H32" s="36" t="str">
        <f>IF(G31="","",IF(G31&gt;I31,"",IF(G31&lt;I31,"","PK")))</f>
        <v/>
      </c>
      <c r="I32" s="168"/>
      <c r="J32" s="265"/>
      <c r="K32" s="281"/>
      <c r="L32" s="253"/>
      <c r="M32" s="253"/>
      <c r="O32" s="255"/>
      <c r="P32" s="257"/>
      <c r="Q32" s="274"/>
      <c r="R32" s="290"/>
      <c r="S32" s="263"/>
      <c r="T32" s="265"/>
      <c r="U32" s="157"/>
      <c r="V32" s="38" t="str">
        <f>IF(U31="","",IF(U31&gt;W31,"",IF(U31&lt;W31,"","PK")))</f>
        <v/>
      </c>
      <c r="W32" s="168"/>
      <c r="X32" s="265"/>
      <c r="Y32" s="281"/>
      <c r="Z32" s="253"/>
      <c r="AA32" s="253"/>
    </row>
    <row r="33" spans="1:27" ht="10.35" customHeight="1">
      <c r="A33" s="254">
        <v>4</v>
      </c>
      <c r="B33" s="256">
        <v>0.54166666666666663</v>
      </c>
      <c r="C33" s="287"/>
      <c r="D33" s="286">
        <v>15</v>
      </c>
      <c r="E33" s="262"/>
      <c r="F33" s="264" t="str">
        <f>大会組合せ表!I17</f>
        <v>イルソーレ加東ＦＣ</v>
      </c>
      <c r="G33" s="156">
        <v>5</v>
      </c>
      <c r="H33" s="40" t="s">
        <v>13</v>
      </c>
      <c r="I33" s="167">
        <v>0</v>
      </c>
      <c r="J33" s="264" t="str">
        <f>大会組合せ表!K17</f>
        <v>ヴィリッキーニＳＣ</v>
      </c>
      <c r="K33" s="266"/>
      <c r="L33" s="252" t="s">
        <v>143</v>
      </c>
      <c r="M33" s="252" t="s">
        <v>144</v>
      </c>
      <c r="N33" s="30"/>
      <c r="O33" s="254">
        <v>4</v>
      </c>
      <c r="P33" s="256">
        <v>0.54166666666666663</v>
      </c>
      <c r="Q33" s="287"/>
      <c r="R33" s="254"/>
      <c r="S33" s="262"/>
      <c r="T33" s="264"/>
      <c r="U33" s="156"/>
      <c r="V33" s="40" t="s">
        <v>13</v>
      </c>
      <c r="W33" s="167"/>
      <c r="X33" s="264"/>
      <c r="Y33" s="288"/>
      <c r="Z33" s="252"/>
      <c r="AA33" s="252"/>
    </row>
    <row r="34" spans="1:27" ht="10.35" customHeight="1">
      <c r="A34" s="255"/>
      <c r="B34" s="257"/>
      <c r="C34" s="274"/>
      <c r="D34" s="261"/>
      <c r="E34" s="263"/>
      <c r="F34" s="265"/>
      <c r="G34" s="157"/>
      <c r="H34" s="36"/>
      <c r="I34" s="168"/>
      <c r="J34" s="265"/>
      <c r="K34" s="267"/>
      <c r="L34" s="253"/>
      <c r="M34" s="253"/>
      <c r="N34" s="30"/>
      <c r="O34" s="255"/>
      <c r="P34" s="257"/>
      <c r="Q34" s="274"/>
      <c r="R34" s="290"/>
      <c r="S34" s="263"/>
      <c r="T34" s="265"/>
      <c r="U34" s="157"/>
      <c r="V34" s="38" t="str">
        <f>IF(U33="","",IF(U33&gt;W33,"",IF(U33&lt;W33,"","PK")))</f>
        <v/>
      </c>
      <c r="W34" s="168"/>
      <c r="X34" s="265"/>
      <c r="Y34" s="281"/>
      <c r="Z34" s="253"/>
      <c r="AA34" s="253"/>
    </row>
    <row r="35" spans="1:27" ht="10.35" customHeight="1">
      <c r="A35" s="254">
        <v>5</v>
      </c>
      <c r="B35" s="256">
        <v>0.58333333333333337</v>
      </c>
      <c r="C35" s="287"/>
      <c r="D35" s="260" t="s">
        <v>132</v>
      </c>
      <c r="E35" s="262"/>
      <c r="F35" s="264" t="str">
        <f>大会組合せ表!K11</f>
        <v>加美ＦＣＪｒ</v>
      </c>
      <c r="G35" s="152">
        <v>0</v>
      </c>
      <c r="H35" s="40" t="s">
        <v>13</v>
      </c>
      <c r="I35" s="167">
        <v>13</v>
      </c>
      <c r="J35" s="264" t="str">
        <f>大会組合せ表!J9</f>
        <v>旭ＦＣＪｒ</v>
      </c>
      <c r="K35" s="266"/>
      <c r="L35" s="252" t="s">
        <v>143</v>
      </c>
      <c r="M35" s="252" t="s">
        <v>144</v>
      </c>
      <c r="N35" s="30"/>
      <c r="O35" s="254">
        <v>5</v>
      </c>
      <c r="P35" s="256">
        <v>0.58333333333333337</v>
      </c>
      <c r="Q35" s="287"/>
      <c r="R35" s="254">
        <v>17</v>
      </c>
      <c r="S35" s="262"/>
      <c r="T35" s="264" t="str">
        <f>大会組合せ表!O11</f>
        <v>八千代少年ＳＣ</v>
      </c>
      <c r="U35" s="152">
        <v>0</v>
      </c>
      <c r="V35" s="40" t="s">
        <v>13</v>
      </c>
      <c r="W35" s="167">
        <v>12</v>
      </c>
      <c r="X35" s="264" t="str">
        <f>大会組合せ表!N9</f>
        <v>社ＦＣＪｒ</v>
      </c>
      <c r="Y35" s="266"/>
      <c r="Z35" s="252" t="s">
        <v>143</v>
      </c>
      <c r="AA35" s="252" t="s">
        <v>144</v>
      </c>
    </row>
    <row r="36" spans="1:27" ht="10.35" customHeight="1">
      <c r="A36" s="255"/>
      <c r="B36" s="257"/>
      <c r="C36" s="274"/>
      <c r="D36" s="261"/>
      <c r="E36" s="263"/>
      <c r="F36" s="265"/>
      <c r="G36" s="153"/>
      <c r="H36" s="38" t="str">
        <f>IF(G35="","",IF(G35&gt;I35,"",IF(G35&lt;I35,"","PK")))</f>
        <v/>
      </c>
      <c r="I36" s="168"/>
      <c r="J36" s="265"/>
      <c r="K36" s="267"/>
      <c r="L36" s="253"/>
      <c r="M36" s="253"/>
      <c r="N36" s="30"/>
      <c r="O36" s="255"/>
      <c r="P36" s="257"/>
      <c r="Q36" s="274"/>
      <c r="R36" s="290"/>
      <c r="S36" s="263"/>
      <c r="T36" s="265"/>
      <c r="U36" s="153"/>
      <c r="V36" s="38" t="str">
        <f>IF(U35="","",IF(U35&gt;W35,"",IF(U35&lt;W35,"","PK")))</f>
        <v/>
      </c>
      <c r="W36" s="168"/>
      <c r="X36" s="265"/>
      <c r="Y36" s="267"/>
      <c r="Z36" s="253"/>
      <c r="AA36" s="253"/>
    </row>
    <row r="37" spans="1:27" ht="10.35" customHeight="1">
      <c r="A37" s="254">
        <v>6</v>
      </c>
      <c r="B37" s="256">
        <v>0.625</v>
      </c>
      <c r="C37" s="258"/>
      <c r="D37" s="260"/>
      <c r="E37" s="262"/>
      <c r="F37" s="264"/>
      <c r="G37" s="152"/>
      <c r="H37" s="40" t="s">
        <v>13</v>
      </c>
      <c r="I37" s="167"/>
      <c r="J37" s="264"/>
      <c r="K37" s="266"/>
      <c r="L37" s="252"/>
      <c r="M37" s="252"/>
      <c r="O37" s="254">
        <v>6</v>
      </c>
      <c r="P37" s="256">
        <v>0.625</v>
      </c>
      <c r="Q37" s="287"/>
      <c r="R37" s="293" t="s">
        <v>86</v>
      </c>
      <c r="S37" s="262"/>
      <c r="T37" s="264" t="str">
        <f>大会組合せ表!K17</f>
        <v>ヴィリッキーニＳＣ</v>
      </c>
      <c r="U37" s="152">
        <v>0</v>
      </c>
      <c r="V37" s="40" t="s">
        <v>13</v>
      </c>
      <c r="W37" s="167">
        <v>5</v>
      </c>
      <c r="X37" s="264" t="str">
        <f>大会組合せ表!J15</f>
        <v>Ｍ．ＳＥＲＩＯ．ＦＣ</v>
      </c>
      <c r="Y37" s="266"/>
      <c r="Z37" s="252" t="s">
        <v>143</v>
      </c>
      <c r="AA37" s="252" t="s">
        <v>144</v>
      </c>
    </row>
    <row r="38" spans="1:27" ht="10.35" customHeight="1">
      <c r="A38" s="255"/>
      <c r="B38" s="257"/>
      <c r="C38" s="259"/>
      <c r="D38" s="261"/>
      <c r="E38" s="263"/>
      <c r="F38" s="265"/>
      <c r="G38" s="153"/>
      <c r="H38" s="38" t="str">
        <f>IF(G37="","",IF(G37&gt;I37,"",IF(G37&lt;I37,"","PK")))</f>
        <v/>
      </c>
      <c r="I38" s="168"/>
      <c r="J38" s="265"/>
      <c r="K38" s="267"/>
      <c r="L38" s="253"/>
      <c r="M38" s="253"/>
      <c r="O38" s="255"/>
      <c r="P38" s="257"/>
      <c r="Q38" s="274"/>
      <c r="R38" s="290"/>
      <c r="S38" s="263"/>
      <c r="T38" s="265"/>
      <c r="U38" s="153"/>
      <c r="V38" s="38" t="str">
        <f>IF(U37="","",IF(U37&gt;W37,"",IF(U37&lt;W37,"","PK")))</f>
        <v/>
      </c>
      <c r="W38" s="168"/>
      <c r="X38" s="265"/>
      <c r="Y38" s="267"/>
      <c r="Z38" s="253"/>
      <c r="AA38" s="253"/>
    </row>
    <row r="39" spans="1:27" ht="10.35" hidden="1" customHeight="1">
      <c r="A39" s="254">
        <v>7</v>
      </c>
      <c r="B39" s="256">
        <v>0.64583333333333337</v>
      </c>
      <c r="C39" s="258"/>
      <c r="D39" s="260"/>
      <c r="E39" s="262"/>
      <c r="F39" s="264">
        <f>大会組合せ表!O9</f>
        <v>0</v>
      </c>
      <c r="G39" s="152"/>
      <c r="H39" s="40" t="s">
        <v>13</v>
      </c>
      <c r="I39" s="167"/>
      <c r="J39" s="264" t="str">
        <f>大会組合せ表!M9</f>
        <v>４位</v>
      </c>
      <c r="K39" s="266"/>
      <c r="L39" s="252" t="s">
        <v>32</v>
      </c>
      <c r="M39" s="252" t="s">
        <v>33</v>
      </c>
      <c r="O39" s="254">
        <v>6</v>
      </c>
      <c r="P39" s="256">
        <v>0.64583333333333337</v>
      </c>
      <c r="Q39" s="287"/>
      <c r="R39" s="293"/>
      <c r="S39" s="262"/>
      <c r="T39" s="264" t="str">
        <f>大会組合せ表!M11</f>
        <v>ＬＵＺ零壱ＦＣ</v>
      </c>
      <c r="U39" s="152"/>
      <c r="V39" s="40" t="s">
        <v>13</v>
      </c>
      <c r="W39" s="167"/>
      <c r="X39" s="264" t="str">
        <f>大会組合せ表!O11</f>
        <v>八千代少年ＳＣ</v>
      </c>
      <c r="Y39" s="266"/>
      <c r="Z39" s="252" t="s">
        <v>32</v>
      </c>
      <c r="AA39" s="252" t="s">
        <v>33</v>
      </c>
    </row>
    <row r="40" spans="1:27" ht="10.35" hidden="1" customHeight="1">
      <c r="A40" s="255"/>
      <c r="B40" s="257"/>
      <c r="C40" s="259"/>
      <c r="D40" s="261"/>
      <c r="E40" s="263"/>
      <c r="F40" s="265"/>
      <c r="G40" s="153"/>
      <c r="H40" s="38" t="str">
        <f>IF(G39="","",IF(G39&gt;I39,"",IF(G39&lt;I39,"","PK")))</f>
        <v/>
      </c>
      <c r="I40" s="168"/>
      <c r="J40" s="265"/>
      <c r="K40" s="267"/>
      <c r="L40" s="253"/>
      <c r="M40" s="253"/>
      <c r="O40" s="255"/>
      <c r="P40" s="257"/>
      <c r="Q40" s="274"/>
      <c r="R40" s="290"/>
      <c r="S40" s="263"/>
      <c r="T40" s="265"/>
      <c r="U40" s="153"/>
      <c r="V40" s="38" t="str">
        <f>IF(U39="","",IF(U39&gt;W39,"",IF(U39&lt;W39,"","PK")))</f>
        <v/>
      </c>
      <c r="W40" s="168"/>
      <c r="X40" s="265"/>
      <c r="Y40" s="267"/>
      <c r="Z40" s="253"/>
      <c r="AA40" s="253"/>
    </row>
    <row r="41" spans="1:27" ht="10.35" hidden="1" customHeight="1">
      <c r="A41" s="254"/>
      <c r="B41" s="256"/>
      <c r="C41" s="287"/>
      <c r="D41" s="286"/>
      <c r="E41" s="262"/>
      <c r="F41" s="264"/>
      <c r="G41" s="152"/>
      <c r="H41" s="40" t="s">
        <v>13</v>
      </c>
      <c r="I41" s="167"/>
      <c r="J41" s="264"/>
      <c r="K41" s="266"/>
      <c r="L41" s="252"/>
      <c r="M41" s="252"/>
      <c r="N41" s="30"/>
      <c r="O41" s="254"/>
      <c r="P41" s="256"/>
      <c r="Q41" s="287"/>
      <c r="R41" s="254"/>
      <c r="S41" s="262"/>
      <c r="T41" s="264"/>
      <c r="U41" s="156"/>
      <c r="V41" s="40" t="s">
        <v>13</v>
      </c>
      <c r="W41" s="167"/>
      <c r="X41" s="264"/>
      <c r="Y41" s="266"/>
      <c r="Z41" s="252"/>
      <c r="AA41" s="252"/>
    </row>
    <row r="42" spans="1:27" ht="10.35" hidden="1" customHeight="1">
      <c r="A42" s="255"/>
      <c r="B42" s="257"/>
      <c r="C42" s="274"/>
      <c r="D42" s="261"/>
      <c r="E42" s="263"/>
      <c r="F42" s="265"/>
      <c r="G42" s="153"/>
      <c r="H42" s="38" t="str">
        <f>IF(G41="","",IF(G41&gt;I41,"",IF(G41&lt;I41,"","PK")))</f>
        <v/>
      </c>
      <c r="I42" s="168"/>
      <c r="J42" s="265"/>
      <c r="K42" s="267"/>
      <c r="L42" s="253"/>
      <c r="M42" s="253"/>
      <c r="N42" s="30"/>
      <c r="O42" s="255"/>
      <c r="P42" s="257"/>
      <c r="Q42" s="274"/>
      <c r="R42" s="290"/>
      <c r="S42" s="263"/>
      <c r="T42" s="265"/>
      <c r="U42" s="157"/>
      <c r="V42" s="38" t="str">
        <f>IF(U41="","",IF(U41&gt;W41,"",IF(U41&lt;W41,"","PK")))</f>
        <v/>
      </c>
      <c r="W42" s="168"/>
      <c r="X42" s="265"/>
      <c r="Y42" s="267"/>
      <c r="Z42" s="289"/>
      <c r="AA42" s="289"/>
    </row>
    <row r="43" spans="1:27" ht="6" customHeight="1">
      <c r="D43" s="9"/>
    </row>
    <row r="44" spans="1:27" s="12" customFormat="1" ht="17.100000000000001" customHeight="1">
      <c r="A44" s="41"/>
      <c r="G44" s="158"/>
      <c r="I44" s="158"/>
      <c r="M44" s="13"/>
      <c r="O44" s="42"/>
      <c r="U44" s="158"/>
      <c r="W44" s="158"/>
      <c r="X44" s="31" t="s">
        <v>34</v>
      </c>
    </row>
    <row r="45" spans="1:27" ht="14.1" customHeight="1">
      <c r="X45" s="268">
        <v>45277</v>
      </c>
      <c r="Y45" s="268"/>
      <c r="Z45" s="268"/>
      <c r="AA45" s="268"/>
    </row>
    <row r="46" spans="1:27" ht="3" customHeight="1">
      <c r="X46" s="31"/>
    </row>
    <row r="47" spans="1:27" s="68" customFormat="1" ht="14.25">
      <c r="A47" s="66" t="s">
        <v>69</v>
      </c>
      <c r="B47" s="67" t="s">
        <v>99</v>
      </c>
      <c r="G47" s="149"/>
      <c r="I47" s="149"/>
      <c r="O47" s="66" t="s">
        <v>69</v>
      </c>
      <c r="P47" s="67" t="s">
        <v>98</v>
      </c>
      <c r="U47" s="149"/>
      <c r="W47" s="149"/>
    </row>
    <row r="48" spans="1:27" ht="14.25" thickBot="1">
      <c r="A48" s="32" t="s">
        <v>16</v>
      </c>
      <c r="B48" s="269" t="s">
        <v>17</v>
      </c>
      <c r="C48" s="270"/>
      <c r="D48" s="33" t="s">
        <v>30</v>
      </c>
      <c r="E48" s="14"/>
      <c r="F48" s="15"/>
      <c r="G48" s="150"/>
      <c r="H48" s="16" t="s">
        <v>18</v>
      </c>
      <c r="I48" s="165"/>
      <c r="J48" s="15"/>
      <c r="K48" s="17"/>
      <c r="L48" s="18" t="s">
        <v>19</v>
      </c>
      <c r="M48" s="21" t="s">
        <v>31</v>
      </c>
      <c r="O48" s="32" t="s">
        <v>16</v>
      </c>
      <c r="P48" s="269" t="s">
        <v>17</v>
      </c>
      <c r="Q48" s="270"/>
      <c r="R48" s="33" t="s">
        <v>30</v>
      </c>
      <c r="S48" s="14"/>
      <c r="T48" s="15"/>
      <c r="U48" s="150"/>
      <c r="V48" s="16" t="s">
        <v>18</v>
      </c>
      <c r="W48" s="165"/>
      <c r="X48" s="15"/>
      <c r="Y48" s="17"/>
      <c r="Z48" s="18" t="s">
        <v>19</v>
      </c>
      <c r="AA48" s="21" t="s">
        <v>31</v>
      </c>
    </row>
    <row r="49" spans="1:27" ht="10.35" customHeight="1" thickTop="1">
      <c r="A49" s="254">
        <v>1</v>
      </c>
      <c r="B49" s="272">
        <v>0.41666666666666669</v>
      </c>
      <c r="C49" s="291"/>
      <c r="D49" s="294">
        <v>19</v>
      </c>
      <c r="E49" s="276"/>
      <c r="F49" s="278" t="str">
        <f>大会組合せ表!C24</f>
        <v>ジンガ三木ＳＣ</v>
      </c>
      <c r="G49" s="159"/>
      <c r="H49" s="19" t="s">
        <v>13</v>
      </c>
      <c r="I49" s="169"/>
      <c r="J49" s="278" t="str">
        <f>大会組合せ表!C28</f>
        <v>社ＦＣＪｒ</v>
      </c>
      <c r="K49" s="280"/>
      <c r="L49" s="279" t="s">
        <v>142</v>
      </c>
      <c r="M49" s="252" t="str">
        <f t="shared" ref="M49" si="0">$L$49</f>
        <v>西脇・多可地区</v>
      </c>
      <c r="O49" s="254">
        <v>1</v>
      </c>
      <c r="P49" s="272">
        <v>0.41666666666666669</v>
      </c>
      <c r="Q49" s="291"/>
      <c r="R49" s="294">
        <v>20</v>
      </c>
      <c r="S49" s="276"/>
      <c r="T49" s="278" t="str">
        <f>大会組合せ表!C32</f>
        <v>三樹平田ＳＣ</v>
      </c>
      <c r="U49" s="159"/>
      <c r="V49" s="19" t="s">
        <v>13</v>
      </c>
      <c r="W49" s="169"/>
      <c r="X49" s="278" t="str">
        <f>大会組合せ表!C36</f>
        <v>ＬＵＺ零壱ＦＣ</v>
      </c>
      <c r="Y49" s="280"/>
      <c r="Z49" s="252" t="str">
        <f t="shared" ref="Z49:AA49" si="1">$L$49</f>
        <v>西脇・多可地区</v>
      </c>
      <c r="AA49" s="252" t="str">
        <f t="shared" si="1"/>
        <v>西脇・多可地区</v>
      </c>
    </row>
    <row r="50" spans="1:27" ht="10.35" customHeight="1">
      <c r="A50" s="255"/>
      <c r="B50" s="257"/>
      <c r="C50" s="274"/>
      <c r="D50" s="261"/>
      <c r="E50" s="277"/>
      <c r="F50" s="265"/>
      <c r="G50" s="159"/>
      <c r="H50" s="43" t="str">
        <f>IF(G49="","",IF(G49&gt;I49,"",IF(G49&lt;I49,"","PK")))</f>
        <v/>
      </c>
      <c r="I50" s="169"/>
      <c r="J50" s="265"/>
      <c r="K50" s="281"/>
      <c r="L50" s="253"/>
      <c r="M50" s="253"/>
      <c r="O50" s="255"/>
      <c r="P50" s="257"/>
      <c r="Q50" s="274"/>
      <c r="R50" s="261"/>
      <c r="S50" s="277"/>
      <c r="T50" s="265"/>
      <c r="U50" s="159"/>
      <c r="V50" s="43" t="str">
        <f>IF(U49="","",IF(U49&gt;W49,"",IF(U49&lt;W49,"","PK")))</f>
        <v/>
      </c>
      <c r="W50" s="169"/>
      <c r="X50" s="265"/>
      <c r="Y50" s="281"/>
      <c r="Z50" s="253"/>
      <c r="AA50" s="253"/>
    </row>
    <row r="51" spans="1:27" ht="10.35" customHeight="1">
      <c r="A51" s="254">
        <v>2</v>
      </c>
      <c r="B51" s="256">
        <v>0.45833333333333331</v>
      </c>
      <c r="C51" s="287"/>
      <c r="D51" s="286">
        <v>21</v>
      </c>
      <c r="E51" s="262"/>
      <c r="F51" s="264" t="str">
        <f>大会組合せ表!C40</f>
        <v>M.SERIO.FC</v>
      </c>
      <c r="G51" s="160"/>
      <c r="H51" s="37" t="s">
        <v>13</v>
      </c>
      <c r="I51" s="170"/>
      <c r="J51" s="264" t="str">
        <f>大会組合せ表!C44</f>
        <v>旭ＦＣＪｒ</v>
      </c>
      <c r="K51" s="288"/>
      <c r="L51" s="252" t="str">
        <f>$L$49</f>
        <v>西脇・多可地区</v>
      </c>
      <c r="M51" s="252" t="str">
        <f t="shared" ref="M51" si="2">$L$49</f>
        <v>西脇・多可地区</v>
      </c>
      <c r="O51" s="254">
        <v>2</v>
      </c>
      <c r="P51" s="256">
        <v>0.45833333333333331</v>
      </c>
      <c r="Q51" s="287"/>
      <c r="R51" s="286">
        <v>22</v>
      </c>
      <c r="S51" s="262"/>
      <c r="T51" s="264" t="str">
        <f>大会組合せ表!C48</f>
        <v>小野東ＳＳＤ</v>
      </c>
      <c r="U51" s="160"/>
      <c r="V51" s="37" t="s">
        <v>13</v>
      </c>
      <c r="W51" s="170"/>
      <c r="X51" s="264" t="str">
        <f>大会組合せ表!C52</f>
        <v>加西ＦＣ</v>
      </c>
      <c r="Y51" s="288"/>
      <c r="Z51" s="252" t="str">
        <f t="shared" ref="Z51:AA51" si="3">$L$49</f>
        <v>西脇・多可地区</v>
      </c>
      <c r="AA51" s="252" t="str">
        <f t="shared" si="3"/>
        <v>西脇・多可地区</v>
      </c>
    </row>
    <row r="52" spans="1:27" ht="10.35" customHeight="1">
      <c r="A52" s="255"/>
      <c r="B52" s="257"/>
      <c r="C52" s="274"/>
      <c r="D52" s="261"/>
      <c r="E52" s="263"/>
      <c r="F52" s="265"/>
      <c r="G52" s="161"/>
      <c r="H52" s="43" t="str">
        <f>IF(G51="","",IF(G51&gt;I51,"",IF(G51&lt;I51,"","PK")))</f>
        <v/>
      </c>
      <c r="I52" s="171"/>
      <c r="J52" s="265"/>
      <c r="K52" s="281"/>
      <c r="L52" s="253"/>
      <c r="M52" s="253"/>
      <c r="O52" s="255"/>
      <c r="P52" s="257"/>
      <c r="Q52" s="274"/>
      <c r="R52" s="261"/>
      <c r="S52" s="263"/>
      <c r="T52" s="265"/>
      <c r="U52" s="161"/>
      <c r="V52" s="43" t="str">
        <f>IF(U51="","",IF(U51&gt;W51,"",IF(U51&lt;W51,"","PK")))</f>
        <v/>
      </c>
      <c r="W52" s="171"/>
      <c r="X52" s="265"/>
      <c r="Y52" s="281"/>
      <c r="Z52" s="253"/>
      <c r="AA52" s="253"/>
    </row>
    <row r="53" spans="1:27" ht="10.35" customHeight="1">
      <c r="A53" s="254">
        <v>3</v>
      </c>
      <c r="B53" s="256">
        <v>0.5</v>
      </c>
      <c r="C53" s="287"/>
      <c r="D53" s="254"/>
      <c r="E53" s="262"/>
      <c r="F53" s="264" t="s">
        <v>70</v>
      </c>
      <c r="G53" s="162"/>
      <c r="H53" s="40" t="s">
        <v>13</v>
      </c>
      <c r="I53" s="170"/>
      <c r="J53" s="264" t="s">
        <v>106</v>
      </c>
      <c r="K53" s="266"/>
      <c r="L53" s="252" t="s">
        <v>89</v>
      </c>
      <c r="M53" s="252"/>
      <c r="O53" s="254">
        <v>3</v>
      </c>
      <c r="P53" s="256"/>
      <c r="Q53" s="287"/>
      <c r="R53" s="254"/>
      <c r="S53" s="262"/>
      <c r="T53" s="264"/>
      <c r="U53" s="162"/>
      <c r="V53" s="40" t="s">
        <v>13</v>
      </c>
      <c r="W53" s="170"/>
      <c r="X53" s="264"/>
      <c r="Y53" s="266"/>
      <c r="Z53" s="252"/>
      <c r="AA53" s="252"/>
    </row>
    <row r="54" spans="1:27" ht="10.35" customHeight="1">
      <c r="A54" s="255"/>
      <c r="B54" s="257"/>
      <c r="C54" s="274"/>
      <c r="D54" s="290"/>
      <c r="E54" s="263"/>
      <c r="F54" s="265"/>
      <c r="G54" s="163"/>
      <c r="H54" s="43" t="str">
        <f>IF(G53="","",IF(G53&gt;I53,"",IF(G53&lt;I53,"","PK")))</f>
        <v/>
      </c>
      <c r="I54" s="171"/>
      <c r="J54" s="265"/>
      <c r="K54" s="267"/>
      <c r="L54" s="253"/>
      <c r="M54" s="253"/>
      <c r="O54" s="255"/>
      <c r="P54" s="257"/>
      <c r="Q54" s="274"/>
      <c r="R54" s="290"/>
      <c r="S54" s="263"/>
      <c r="T54" s="265"/>
      <c r="U54" s="163"/>
      <c r="V54" s="43" t="str">
        <f>IF(U53="","",IF(U53&gt;W53,"",IF(U53&lt;W53,"","PK")))</f>
        <v/>
      </c>
      <c r="W54" s="171"/>
      <c r="X54" s="265"/>
      <c r="Y54" s="267"/>
      <c r="Z54" s="253"/>
      <c r="AA54" s="253"/>
    </row>
    <row r="55" spans="1:27" ht="10.35" customHeight="1">
      <c r="A55" s="254">
        <v>4</v>
      </c>
      <c r="B55" s="256">
        <v>0.5625</v>
      </c>
      <c r="C55" s="287"/>
      <c r="D55" s="286">
        <v>23</v>
      </c>
      <c r="E55" s="262"/>
      <c r="F55" s="264" t="s">
        <v>71</v>
      </c>
      <c r="G55" s="156"/>
      <c r="H55" s="40" t="s">
        <v>13</v>
      </c>
      <c r="I55" s="167"/>
      <c r="J55" s="264" t="s">
        <v>74</v>
      </c>
      <c r="K55" s="266"/>
      <c r="L55" s="252" t="str">
        <f t="shared" ref="L55:M55" si="4">$L$49</f>
        <v>西脇・多可地区</v>
      </c>
      <c r="M55" s="252" t="str">
        <f t="shared" si="4"/>
        <v>西脇・多可地区</v>
      </c>
      <c r="O55" s="254">
        <v>4</v>
      </c>
      <c r="P55" s="256">
        <v>0.5625</v>
      </c>
      <c r="Q55" s="287"/>
      <c r="R55" s="286">
        <v>24</v>
      </c>
      <c r="S55" s="262"/>
      <c r="T55" s="264" t="s">
        <v>72</v>
      </c>
      <c r="U55" s="156"/>
      <c r="V55" s="40" t="s">
        <v>13</v>
      </c>
      <c r="W55" s="167"/>
      <c r="X55" s="264" t="s">
        <v>107</v>
      </c>
      <c r="Y55" s="266"/>
      <c r="Z55" s="252" t="str">
        <f t="shared" ref="Z55:AA55" si="5">$L$49</f>
        <v>西脇・多可地区</v>
      </c>
      <c r="AA55" s="252" t="str">
        <f t="shared" si="5"/>
        <v>西脇・多可地区</v>
      </c>
    </row>
    <row r="56" spans="1:27" ht="10.35" customHeight="1">
      <c r="A56" s="255"/>
      <c r="B56" s="257"/>
      <c r="C56" s="274"/>
      <c r="D56" s="261"/>
      <c r="E56" s="263"/>
      <c r="F56" s="265"/>
      <c r="G56" s="157"/>
      <c r="H56" s="43" t="str">
        <f>IF(G55="","",IF(G55&gt;I55,"",IF(G55&lt;I55,"","PK")))</f>
        <v/>
      </c>
      <c r="I56" s="168"/>
      <c r="J56" s="265"/>
      <c r="K56" s="267"/>
      <c r="L56" s="253"/>
      <c r="M56" s="253"/>
      <c r="O56" s="255"/>
      <c r="P56" s="257"/>
      <c r="Q56" s="274"/>
      <c r="R56" s="261"/>
      <c r="S56" s="263"/>
      <c r="T56" s="265"/>
      <c r="U56" s="157"/>
      <c r="V56" s="43" t="str">
        <f>IF(U55="","",IF(U55&gt;W55,"",IF(U55&lt;W55,"","PK")))</f>
        <v/>
      </c>
      <c r="W56" s="168"/>
      <c r="X56" s="265"/>
      <c r="Y56" s="267"/>
      <c r="Z56" s="253"/>
      <c r="AA56" s="253"/>
    </row>
    <row r="57" spans="1:27" ht="10.35" customHeight="1">
      <c r="A57" s="254">
        <v>5</v>
      </c>
      <c r="B57" s="256"/>
      <c r="C57" s="287"/>
      <c r="D57" s="260"/>
      <c r="E57" s="262"/>
      <c r="F57" s="264"/>
      <c r="G57" s="152"/>
      <c r="H57" s="40" t="s">
        <v>13</v>
      </c>
      <c r="I57" s="167"/>
      <c r="J57" s="264"/>
      <c r="K57" s="266"/>
      <c r="L57" s="252"/>
      <c r="M57" s="252"/>
      <c r="O57" s="254">
        <v>5</v>
      </c>
      <c r="P57" s="256">
        <v>0.60416666666666663</v>
      </c>
      <c r="Q57" s="287"/>
      <c r="R57" s="286"/>
      <c r="S57" s="262"/>
      <c r="T57" s="264" t="s">
        <v>73</v>
      </c>
      <c r="U57" s="152"/>
      <c r="V57" s="40" t="s">
        <v>13</v>
      </c>
      <c r="W57" s="167"/>
      <c r="X57" s="264" t="s">
        <v>104</v>
      </c>
      <c r="Y57" s="266"/>
      <c r="Z57" s="252" t="s">
        <v>89</v>
      </c>
      <c r="AA57" s="252"/>
    </row>
    <row r="58" spans="1:27" ht="10.35" customHeight="1">
      <c r="A58" s="255"/>
      <c r="B58" s="257"/>
      <c r="C58" s="274"/>
      <c r="D58" s="261"/>
      <c r="E58" s="263"/>
      <c r="F58" s="265"/>
      <c r="G58" s="153"/>
      <c r="H58" s="38" t="str">
        <f>IF(G57="","",IF(G57&gt;I57,"",IF(G57&lt;I57,"","PK")))</f>
        <v/>
      </c>
      <c r="I58" s="168"/>
      <c r="J58" s="265"/>
      <c r="K58" s="267"/>
      <c r="L58" s="253"/>
      <c r="M58" s="253"/>
      <c r="O58" s="255"/>
      <c r="P58" s="257"/>
      <c r="Q58" s="274"/>
      <c r="R58" s="261"/>
      <c r="S58" s="263"/>
      <c r="T58" s="265"/>
      <c r="U58" s="153"/>
      <c r="V58" s="38" t="str">
        <f>IF(U57="","",IF(U57&gt;W57,"",IF(U57&lt;W57,"","PK")))</f>
        <v/>
      </c>
      <c r="W58" s="168"/>
      <c r="X58" s="265"/>
      <c r="Y58" s="267"/>
      <c r="Z58" s="253"/>
      <c r="AA58" s="253"/>
    </row>
    <row r="59" spans="1:27" ht="10.35" customHeight="1">
      <c r="A59" s="254">
        <v>6</v>
      </c>
      <c r="B59" s="256">
        <v>0.64583333333333337</v>
      </c>
      <c r="C59" s="287"/>
      <c r="D59" s="260" t="s">
        <v>20</v>
      </c>
      <c r="E59" s="262"/>
      <c r="F59" s="264" t="s">
        <v>75</v>
      </c>
      <c r="G59" s="156"/>
      <c r="H59" s="40" t="s">
        <v>13</v>
      </c>
      <c r="I59" s="167"/>
      <c r="J59" s="264" t="s">
        <v>108</v>
      </c>
      <c r="K59" s="266"/>
      <c r="L59" s="252" t="str">
        <f t="shared" ref="L59:M59" si="6">$L$49</f>
        <v>西脇・多可地区</v>
      </c>
      <c r="M59" s="252" t="str">
        <f t="shared" si="6"/>
        <v>西脇・多可地区</v>
      </c>
      <c r="O59" s="254">
        <v>6</v>
      </c>
      <c r="P59" s="256">
        <v>0.64583333333333337</v>
      </c>
      <c r="Q59" s="287"/>
      <c r="R59" s="260" t="s">
        <v>103</v>
      </c>
      <c r="S59" s="262"/>
      <c r="T59" s="264" t="s">
        <v>105</v>
      </c>
      <c r="U59" s="156"/>
      <c r="V59" s="40" t="s">
        <v>13</v>
      </c>
      <c r="W59" s="167"/>
      <c r="X59" s="264" t="s">
        <v>109</v>
      </c>
      <c r="Y59" s="266"/>
      <c r="Z59" s="252" t="str">
        <f t="shared" ref="Z59:AA59" si="7">$L$49</f>
        <v>西脇・多可地区</v>
      </c>
      <c r="AA59" s="252" t="str">
        <f t="shared" si="7"/>
        <v>西脇・多可地区</v>
      </c>
    </row>
    <row r="60" spans="1:27" ht="10.35" customHeight="1">
      <c r="A60" s="255"/>
      <c r="B60" s="257"/>
      <c r="C60" s="274"/>
      <c r="D60" s="261"/>
      <c r="E60" s="263"/>
      <c r="F60" s="265"/>
      <c r="G60" s="157"/>
      <c r="H60" s="44"/>
      <c r="I60" s="168"/>
      <c r="J60" s="265"/>
      <c r="K60" s="267"/>
      <c r="L60" s="253"/>
      <c r="M60" s="253"/>
      <c r="O60" s="255"/>
      <c r="P60" s="257"/>
      <c r="Q60" s="274"/>
      <c r="R60" s="261"/>
      <c r="S60" s="263"/>
      <c r="T60" s="265"/>
      <c r="U60" s="157"/>
      <c r="V60" s="44"/>
      <c r="W60" s="168"/>
      <c r="X60" s="265"/>
      <c r="Y60" s="267"/>
      <c r="Z60" s="253"/>
      <c r="AA60" s="253"/>
    </row>
    <row r="61" spans="1:27" customFormat="1" ht="13.35" customHeight="1">
      <c r="G61" s="164"/>
      <c r="I61" s="164"/>
      <c r="O61" s="45"/>
      <c r="U61" s="164"/>
      <c r="W61" s="164"/>
    </row>
    <row r="62" spans="1:27" customFormat="1" ht="13.35" customHeight="1">
      <c r="G62" s="164"/>
      <c r="I62" s="164"/>
      <c r="O62" s="45"/>
      <c r="U62" s="164"/>
      <c r="W62" s="164"/>
    </row>
    <row r="63" spans="1:27" customFormat="1" ht="13.35" customHeight="1">
      <c r="G63" s="164"/>
      <c r="I63" s="164"/>
      <c r="O63" s="45"/>
      <c r="U63" s="164"/>
      <c r="W63" s="164"/>
    </row>
    <row r="64" spans="1:27" customFormat="1" ht="27.75" customHeight="1">
      <c r="A64" s="45"/>
      <c r="G64" s="164"/>
      <c r="I64" s="164"/>
      <c r="O64" s="45"/>
      <c r="U64" s="164"/>
      <c r="W64" s="164"/>
    </row>
    <row r="65" spans="1:23" customFormat="1" ht="27.75" customHeight="1">
      <c r="A65" s="45"/>
      <c r="G65" s="164"/>
      <c r="I65" s="164"/>
      <c r="O65" s="45"/>
      <c r="U65" s="164"/>
      <c r="W65" s="164"/>
    </row>
    <row r="66" spans="1:23" customFormat="1" ht="27.75" customHeight="1">
      <c r="A66" s="45"/>
      <c r="G66" s="164"/>
      <c r="I66" s="164"/>
      <c r="O66" s="45"/>
      <c r="U66" s="164"/>
      <c r="W66" s="164"/>
    </row>
    <row r="67" spans="1:23" customFormat="1" ht="27.75" customHeight="1">
      <c r="A67" s="45"/>
      <c r="G67" s="164"/>
      <c r="I67" s="164"/>
      <c r="O67" s="45"/>
      <c r="U67" s="164"/>
      <c r="W67" s="164"/>
    </row>
    <row r="68" spans="1:23" customFormat="1" ht="17.100000000000001" customHeight="1">
      <c r="A68" s="45"/>
      <c r="G68" s="164"/>
      <c r="I68" s="164"/>
      <c r="O68" s="45"/>
      <c r="U68" s="164"/>
      <c r="W68" s="164"/>
    </row>
    <row r="69" spans="1:23" customFormat="1" ht="17.100000000000001" customHeight="1">
      <c r="A69" s="45"/>
      <c r="G69" s="164"/>
      <c r="I69" s="164"/>
      <c r="O69" s="45"/>
      <c r="U69" s="164"/>
      <c r="W69" s="164"/>
    </row>
    <row r="70" spans="1:23" customFormat="1" ht="18" customHeight="1">
      <c r="A70" s="45"/>
      <c r="G70" s="164"/>
      <c r="I70" s="164"/>
      <c r="O70" s="45"/>
      <c r="U70" s="164"/>
      <c r="W70" s="164"/>
    </row>
    <row r="71" spans="1:23" customFormat="1" ht="18" customHeight="1">
      <c r="A71" s="45"/>
      <c r="G71" s="164"/>
      <c r="I71" s="164"/>
      <c r="O71" s="45"/>
      <c r="U71" s="164"/>
      <c r="W71" s="164"/>
    </row>
    <row r="72" spans="1:23" customFormat="1" ht="17.25" customHeight="1">
      <c r="A72" s="45"/>
      <c r="G72" s="164"/>
      <c r="I72" s="164"/>
      <c r="O72" s="45"/>
      <c r="U72" s="164"/>
      <c r="W72" s="164"/>
    </row>
    <row r="73" spans="1:23" customFormat="1">
      <c r="A73" s="45"/>
      <c r="G73" s="164"/>
      <c r="I73" s="164"/>
      <c r="O73" s="45"/>
      <c r="U73" s="164"/>
      <c r="W73" s="164"/>
    </row>
    <row r="74" spans="1:23" customFormat="1">
      <c r="A74" s="45"/>
      <c r="G74" s="164"/>
      <c r="I74" s="164"/>
      <c r="O74" s="45"/>
      <c r="U74" s="164"/>
      <c r="W74" s="164"/>
    </row>
    <row r="75" spans="1:23" customFormat="1">
      <c r="A75" s="45"/>
      <c r="G75" s="164"/>
      <c r="I75" s="164"/>
      <c r="O75" s="45"/>
      <c r="U75" s="164"/>
      <c r="W75" s="164"/>
    </row>
    <row r="76" spans="1:23" customFormat="1">
      <c r="A76" s="45"/>
      <c r="G76" s="164"/>
      <c r="I76" s="164"/>
      <c r="O76" s="45"/>
      <c r="U76" s="164"/>
      <c r="W76" s="164"/>
    </row>
    <row r="77" spans="1:23" customFormat="1">
      <c r="A77" s="45"/>
      <c r="G77" s="164"/>
      <c r="I77" s="164"/>
      <c r="O77" s="45"/>
      <c r="U77" s="164"/>
      <c r="W77" s="164"/>
    </row>
    <row r="78" spans="1:23" customFormat="1">
      <c r="A78" s="45"/>
      <c r="G78" s="164"/>
      <c r="I78" s="164"/>
      <c r="O78" s="45"/>
      <c r="U78" s="164"/>
      <c r="W78" s="164"/>
    </row>
    <row r="79" spans="1:23" customFormat="1">
      <c r="A79" s="45"/>
      <c r="G79" s="164"/>
      <c r="I79" s="164"/>
      <c r="O79" s="45"/>
      <c r="U79" s="164"/>
      <c r="W79" s="164"/>
    </row>
    <row r="80" spans="1:23" customFormat="1">
      <c r="A80" s="45"/>
      <c r="G80" s="164"/>
      <c r="I80" s="164"/>
      <c r="O80" s="45"/>
      <c r="U80" s="164"/>
      <c r="W80" s="164"/>
    </row>
    <row r="81" spans="1:23" customFormat="1">
      <c r="A81" s="45"/>
      <c r="G81" s="164"/>
      <c r="I81" s="164"/>
      <c r="O81" s="45"/>
      <c r="U81" s="164"/>
      <c r="W81" s="164"/>
    </row>
    <row r="82" spans="1:23" customFormat="1">
      <c r="A82" s="45"/>
      <c r="G82" s="164"/>
      <c r="I82" s="164"/>
      <c r="O82" s="45"/>
      <c r="U82" s="164"/>
      <c r="W82" s="164"/>
    </row>
    <row r="83" spans="1:23" customFormat="1">
      <c r="A83" s="45"/>
      <c r="G83" s="164"/>
      <c r="I83" s="164"/>
      <c r="O83" s="45"/>
      <c r="U83" s="164"/>
      <c r="W83" s="164"/>
    </row>
    <row r="84" spans="1:23" customFormat="1">
      <c r="A84" s="45"/>
      <c r="G84" s="164"/>
      <c r="I84" s="164"/>
      <c r="O84" s="45"/>
      <c r="U84" s="164"/>
      <c r="W84" s="164"/>
    </row>
    <row r="85" spans="1:23" customFormat="1">
      <c r="A85" s="45"/>
      <c r="G85" s="164"/>
      <c r="I85" s="164"/>
      <c r="O85" s="45"/>
      <c r="U85" s="164"/>
      <c r="W85" s="164"/>
    </row>
    <row r="86" spans="1:23" customFormat="1">
      <c r="A86" s="45"/>
      <c r="G86" s="164"/>
      <c r="I86" s="164"/>
      <c r="O86" s="45"/>
      <c r="U86" s="164"/>
      <c r="W86" s="164"/>
    </row>
    <row r="87" spans="1:23" customFormat="1">
      <c r="A87" s="45"/>
      <c r="G87" s="164"/>
      <c r="I87" s="164"/>
      <c r="O87" s="45"/>
      <c r="U87" s="164"/>
      <c r="W87" s="164"/>
    </row>
    <row r="88" spans="1:23" customFormat="1">
      <c r="A88" s="45"/>
      <c r="G88" s="164"/>
      <c r="I88" s="164"/>
      <c r="O88" s="45"/>
      <c r="U88" s="164"/>
      <c r="W88" s="164"/>
    </row>
    <row r="89" spans="1:23" customFormat="1">
      <c r="A89" s="45"/>
      <c r="G89" s="164"/>
      <c r="I89" s="164"/>
      <c r="O89" s="45"/>
      <c r="U89" s="164"/>
      <c r="W89" s="164"/>
    </row>
    <row r="90" spans="1:23" customFormat="1">
      <c r="A90" s="45"/>
      <c r="G90" s="164"/>
      <c r="I90" s="164"/>
      <c r="O90" s="45"/>
      <c r="U90" s="164"/>
      <c r="W90" s="164"/>
    </row>
    <row r="91" spans="1:23" customFormat="1">
      <c r="A91" s="45"/>
      <c r="G91" s="164"/>
      <c r="I91" s="164"/>
      <c r="O91" s="45"/>
      <c r="U91" s="164"/>
      <c r="W91" s="164"/>
    </row>
    <row r="92" spans="1:23" customFormat="1">
      <c r="A92" s="45"/>
      <c r="G92" s="164"/>
      <c r="I92" s="164"/>
      <c r="O92" s="45"/>
      <c r="U92" s="164"/>
      <c r="W92" s="164"/>
    </row>
    <row r="93" spans="1:23" customFormat="1">
      <c r="A93" s="45"/>
      <c r="G93" s="164"/>
      <c r="I93" s="164"/>
      <c r="O93" s="45"/>
      <c r="U93" s="164"/>
      <c r="W93" s="164"/>
    </row>
    <row r="94" spans="1:23" customFormat="1">
      <c r="A94" s="45"/>
      <c r="G94" s="164"/>
      <c r="I94" s="164"/>
      <c r="O94" s="45"/>
      <c r="U94" s="164"/>
      <c r="W94" s="164"/>
    </row>
  </sheetData>
  <mergeCells count="424">
    <mergeCell ref="Z57:Z58"/>
    <mergeCell ref="AA57:AA58"/>
    <mergeCell ref="M57:M58"/>
    <mergeCell ref="O57:O58"/>
    <mergeCell ref="P57:P58"/>
    <mergeCell ref="Q57:Q58"/>
    <mergeCell ref="R57:R58"/>
    <mergeCell ref="S57:S58"/>
    <mergeCell ref="T57:T58"/>
    <mergeCell ref="X57:X58"/>
    <mergeCell ref="Y57:Y58"/>
    <mergeCell ref="A57:A58"/>
    <mergeCell ref="B57:B58"/>
    <mergeCell ref="C57:C58"/>
    <mergeCell ref="D57:D58"/>
    <mergeCell ref="E57:E58"/>
    <mergeCell ref="F57:F58"/>
    <mergeCell ref="J57:J58"/>
    <mergeCell ref="K57:K58"/>
    <mergeCell ref="L57:L58"/>
    <mergeCell ref="T59:T60"/>
    <mergeCell ref="X59:X60"/>
    <mergeCell ref="Y59:Y60"/>
    <mergeCell ref="Z59:Z60"/>
    <mergeCell ref="AA59:AA60"/>
    <mergeCell ref="M59:M60"/>
    <mergeCell ref="O59:O60"/>
    <mergeCell ref="P59:P60"/>
    <mergeCell ref="Q59:Q60"/>
    <mergeCell ref="R59:R60"/>
    <mergeCell ref="S59:S60"/>
    <mergeCell ref="R55:R56"/>
    <mergeCell ref="S55:S56"/>
    <mergeCell ref="T55:T56"/>
    <mergeCell ref="X55:X56"/>
    <mergeCell ref="Y55:Y56"/>
    <mergeCell ref="Z55:Z56"/>
    <mergeCell ref="K55:K56"/>
    <mergeCell ref="L55:L56"/>
    <mergeCell ref="M55:M56"/>
    <mergeCell ref="O55:O56"/>
    <mergeCell ref="P55:P56"/>
    <mergeCell ref="Q55:Q56"/>
    <mergeCell ref="A59:A60"/>
    <mergeCell ref="B59:B60"/>
    <mergeCell ref="C59:C60"/>
    <mergeCell ref="D59:D60"/>
    <mergeCell ref="E59:E60"/>
    <mergeCell ref="F59:F60"/>
    <mergeCell ref="J59:J60"/>
    <mergeCell ref="K59:K60"/>
    <mergeCell ref="L59:L60"/>
    <mergeCell ref="Y53:Y54"/>
    <mergeCell ref="Z53:Z54"/>
    <mergeCell ref="AA53:AA54"/>
    <mergeCell ref="R53:R54"/>
    <mergeCell ref="S53:S54"/>
    <mergeCell ref="T53:T54"/>
    <mergeCell ref="X53:X54"/>
    <mergeCell ref="A51:A52"/>
    <mergeCell ref="A55:A56"/>
    <mergeCell ref="B55:B56"/>
    <mergeCell ref="C55:C56"/>
    <mergeCell ref="D55:D56"/>
    <mergeCell ref="E55:E56"/>
    <mergeCell ref="F55:F56"/>
    <mergeCell ref="J55:J56"/>
    <mergeCell ref="P53:P54"/>
    <mergeCell ref="Q53:Q54"/>
    <mergeCell ref="F53:F54"/>
    <mergeCell ref="J53:J54"/>
    <mergeCell ref="K53:K54"/>
    <mergeCell ref="L53:L54"/>
    <mergeCell ref="M53:M54"/>
    <mergeCell ref="O53:O54"/>
    <mergeCell ref="AA55:AA56"/>
    <mergeCell ref="A53:A54"/>
    <mergeCell ref="B53:B54"/>
    <mergeCell ref="C53:C54"/>
    <mergeCell ref="D53:D54"/>
    <mergeCell ref="E53:E54"/>
    <mergeCell ref="M51:M52"/>
    <mergeCell ref="O51:O52"/>
    <mergeCell ref="P51:P52"/>
    <mergeCell ref="Q51:Q52"/>
    <mergeCell ref="B51:B52"/>
    <mergeCell ref="C51:C52"/>
    <mergeCell ref="D51:D52"/>
    <mergeCell ref="E51:E52"/>
    <mergeCell ref="F51:F52"/>
    <mergeCell ref="J51:J52"/>
    <mergeCell ref="K51:K52"/>
    <mergeCell ref="L51:L52"/>
    <mergeCell ref="X45:AA45"/>
    <mergeCell ref="B48:C48"/>
    <mergeCell ref="P48:Q48"/>
    <mergeCell ref="T51:T52"/>
    <mergeCell ref="X51:X52"/>
    <mergeCell ref="Y51:Y52"/>
    <mergeCell ref="Z51:Z52"/>
    <mergeCell ref="AA51:AA52"/>
    <mergeCell ref="R51:R52"/>
    <mergeCell ref="S51:S52"/>
    <mergeCell ref="A49:A50"/>
    <mergeCell ref="B49:B50"/>
    <mergeCell ref="C49:C50"/>
    <mergeCell ref="D49:D50"/>
    <mergeCell ref="E49:E50"/>
    <mergeCell ref="F49:F50"/>
    <mergeCell ref="J49:J50"/>
    <mergeCell ref="AA49:AA50"/>
    <mergeCell ref="R49:R50"/>
    <mergeCell ref="S49:S50"/>
    <mergeCell ref="T49:T50"/>
    <mergeCell ref="X49:X50"/>
    <mergeCell ref="Y49:Y50"/>
    <mergeCell ref="Z49:Z50"/>
    <mergeCell ref="K49:K50"/>
    <mergeCell ref="L49:L50"/>
    <mergeCell ref="M49:M50"/>
    <mergeCell ref="O49:O50"/>
    <mergeCell ref="P49:P50"/>
    <mergeCell ref="Q49:Q50"/>
    <mergeCell ref="T41:T42"/>
    <mergeCell ref="X41:X42"/>
    <mergeCell ref="Y41:Y42"/>
    <mergeCell ref="Z41:Z42"/>
    <mergeCell ref="AA41:AA42"/>
    <mergeCell ref="L41:L42"/>
    <mergeCell ref="M41:M42"/>
    <mergeCell ref="O41:O42"/>
    <mergeCell ref="P41:P42"/>
    <mergeCell ref="Q41:Q42"/>
    <mergeCell ref="R41:R42"/>
    <mergeCell ref="AA39:AA40"/>
    <mergeCell ref="A41:A42"/>
    <mergeCell ref="B41:B42"/>
    <mergeCell ref="C41:C42"/>
    <mergeCell ref="D41:D42"/>
    <mergeCell ref="E41:E42"/>
    <mergeCell ref="F41:F42"/>
    <mergeCell ref="J41:J42"/>
    <mergeCell ref="K41:K42"/>
    <mergeCell ref="Q39:Q40"/>
    <mergeCell ref="R39:R40"/>
    <mergeCell ref="S39:S40"/>
    <mergeCell ref="T39:T40"/>
    <mergeCell ref="X39:X40"/>
    <mergeCell ref="Y39:Y40"/>
    <mergeCell ref="J39:J40"/>
    <mergeCell ref="K39:K40"/>
    <mergeCell ref="L39:L40"/>
    <mergeCell ref="M39:M40"/>
    <mergeCell ref="O39:O40"/>
    <mergeCell ref="P39:P40"/>
    <mergeCell ref="A39:A40"/>
    <mergeCell ref="B39:B40"/>
    <mergeCell ref="S41:S42"/>
    <mergeCell ref="C39:C40"/>
    <mergeCell ref="D39:D40"/>
    <mergeCell ref="E39:E40"/>
    <mergeCell ref="F39:F40"/>
    <mergeCell ref="S35:S36"/>
    <mergeCell ref="T35:T36"/>
    <mergeCell ref="X35:X36"/>
    <mergeCell ref="Y35:Y36"/>
    <mergeCell ref="Z35:Z36"/>
    <mergeCell ref="Z39:Z40"/>
    <mergeCell ref="M37:M38"/>
    <mergeCell ref="O37:O38"/>
    <mergeCell ref="P37:P38"/>
    <mergeCell ref="Q37:Q38"/>
    <mergeCell ref="R37:R38"/>
    <mergeCell ref="S37:S38"/>
    <mergeCell ref="T37:T38"/>
    <mergeCell ref="X37:X38"/>
    <mergeCell ref="Y37:Y38"/>
    <mergeCell ref="Z37:Z38"/>
    <mergeCell ref="AA35:AA36"/>
    <mergeCell ref="L35:L36"/>
    <mergeCell ref="M35:M36"/>
    <mergeCell ref="O35:O36"/>
    <mergeCell ref="P35:P36"/>
    <mergeCell ref="Q35:Q36"/>
    <mergeCell ref="R35:R36"/>
    <mergeCell ref="Z33:Z34"/>
    <mergeCell ref="AA33:AA34"/>
    <mergeCell ref="R33:R34"/>
    <mergeCell ref="S33:S34"/>
    <mergeCell ref="T33:T34"/>
    <mergeCell ref="X33:X34"/>
    <mergeCell ref="Y33:Y34"/>
    <mergeCell ref="A35:A36"/>
    <mergeCell ref="B35:B36"/>
    <mergeCell ref="C35:C36"/>
    <mergeCell ref="D35:D36"/>
    <mergeCell ref="E35:E36"/>
    <mergeCell ref="F35:F36"/>
    <mergeCell ref="J35:J36"/>
    <mergeCell ref="K35:K36"/>
    <mergeCell ref="Q33:Q34"/>
    <mergeCell ref="J33:J34"/>
    <mergeCell ref="K33:K34"/>
    <mergeCell ref="L33:L34"/>
    <mergeCell ref="M33:M34"/>
    <mergeCell ref="O33:O34"/>
    <mergeCell ref="P33:P34"/>
    <mergeCell ref="A33:A34"/>
    <mergeCell ref="B33:B34"/>
    <mergeCell ref="C33:C34"/>
    <mergeCell ref="D33:D34"/>
    <mergeCell ref="E33:E34"/>
    <mergeCell ref="F33:F34"/>
    <mergeCell ref="T31:T32"/>
    <mergeCell ref="X31:X32"/>
    <mergeCell ref="Y31:Y32"/>
    <mergeCell ref="Z31:Z32"/>
    <mergeCell ref="AA31:AA32"/>
    <mergeCell ref="L31:L32"/>
    <mergeCell ref="M31:M32"/>
    <mergeCell ref="O31:O32"/>
    <mergeCell ref="P31:P32"/>
    <mergeCell ref="Q31:Q32"/>
    <mergeCell ref="R31:R32"/>
    <mergeCell ref="AA29:AA30"/>
    <mergeCell ref="A31:A32"/>
    <mergeCell ref="B31:B32"/>
    <mergeCell ref="C31:C32"/>
    <mergeCell ref="D31:D32"/>
    <mergeCell ref="E31:E32"/>
    <mergeCell ref="F31:F32"/>
    <mergeCell ref="J31:J32"/>
    <mergeCell ref="K31:K32"/>
    <mergeCell ref="Q29:Q30"/>
    <mergeCell ref="R29:R30"/>
    <mergeCell ref="S29:S30"/>
    <mergeCell ref="T29:T30"/>
    <mergeCell ref="X29:X30"/>
    <mergeCell ref="Y29:Y30"/>
    <mergeCell ref="J29:J30"/>
    <mergeCell ref="K29:K30"/>
    <mergeCell ref="L29:L30"/>
    <mergeCell ref="M29:M30"/>
    <mergeCell ref="O29:O30"/>
    <mergeCell ref="P29:P30"/>
    <mergeCell ref="A29:A30"/>
    <mergeCell ref="B29:B30"/>
    <mergeCell ref="S31:S32"/>
    <mergeCell ref="C29:C30"/>
    <mergeCell ref="D29:D30"/>
    <mergeCell ref="E29:E30"/>
    <mergeCell ref="F29:F30"/>
    <mergeCell ref="S27:S28"/>
    <mergeCell ref="T27:T28"/>
    <mergeCell ref="X27:X28"/>
    <mergeCell ref="Y27:Y28"/>
    <mergeCell ref="Z27:Z28"/>
    <mergeCell ref="Z29:Z30"/>
    <mergeCell ref="AA27:AA28"/>
    <mergeCell ref="L27:L28"/>
    <mergeCell ref="M27:M28"/>
    <mergeCell ref="O27:O28"/>
    <mergeCell ref="P27:P28"/>
    <mergeCell ref="Q27:Q28"/>
    <mergeCell ref="R27:R28"/>
    <mergeCell ref="B26:C26"/>
    <mergeCell ref="P26:Q26"/>
    <mergeCell ref="A27:A28"/>
    <mergeCell ref="B27:B28"/>
    <mergeCell ref="C27:C28"/>
    <mergeCell ref="D27:D28"/>
    <mergeCell ref="E27:E28"/>
    <mergeCell ref="F27:F28"/>
    <mergeCell ref="J27:J28"/>
    <mergeCell ref="K27:K28"/>
    <mergeCell ref="S20:S21"/>
    <mergeCell ref="X20:X21"/>
    <mergeCell ref="Y20:Y21"/>
    <mergeCell ref="Z20:Z21"/>
    <mergeCell ref="AA20:AA21"/>
    <mergeCell ref="L20:L21"/>
    <mergeCell ref="M20:M21"/>
    <mergeCell ref="O20:O21"/>
    <mergeCell ref="P20:P21"/>
    <mergeCell ref="Q20:Q21"/>
    <mergeCell ref="R20:R21"/>
    <mergeCell ref="AA18:AA19"/>
    <mergeCell ref="A20:A21"/>
    <mergeCell ref="B20:B21"/>
    <mergeCell ref="C20:C21"/>
    <mergeCell ref="D20:D21"/>
    <mergeCell ref="E20:E21"/>
    <mergeCell ref="F20:F21"/>
    <mergeCell ref="J20:J21"/>
    <mergeCell ref="K20:K21"/>
    <mergeCell ref="Q18:Q19"/>
    <mergeCell ref="R18:R19"/>
    <mergeCell ref="S18:S19"/>
    <mergeCell ref="T18:T19"/>
    <mergeCell ref="X18:X19"/>
    <mergeCell ref="Y18:Y19"/>
    <mergeCell ref="J18:J19"/>
    <mergeCell ref="K18:K19"/>
    <mergeCell ref="L18:L19"/>
    <mergeCell ref="M18:M19"/>
    <mergeCell ref="O18:O19"/>
    <mergeCell ref="P18:P19"/>
    <mergeCell ref="A18:A19"/>
    <mergeCell ref="B18:B19"/>
    <mergeCell ref="T20:T21"/>
    <mergeCell ref="C18:C19"/>
    <mergeCell ref="D18:D19"/>
    <mergeCell ref="E18:E19"/>
    <mergeCell ref="F18:F19"/>
    <mergeCell ref="S16:S17"/>
    <mergeCell ref="T16:T17"/>
    <mergeCell ref="X16:X17"/>
    <mergeCell ref="Y16:Y17"/>
    <mergeCell ref="Z16:Z17"/>
    <mergeCell ref="Z18:Z19"/>
    <mergeCell ref="AA16:AA17"/>
    <mergeCell ref="L16:L17"/>
    <mergeCell ref="M16:M17"/>
    <mergeCell ref="O16:O17"/>
    <mergeCell ref="P16:P17"/>
    <mergeCell ref="Q16:Q17"/>
    <mergeCell ref="R16:R17"/>
    <mergeCell ref="Z14:Z15"/>
    <mergeCell ref="AA14:AA15"/>
    <mergeCell ref="R14:R15"/>
    <mergeCell ref="S14:S15"/>
    <mergeCell ref="T14:T15"/>
    <mergeCell ref="X14:X15"/>
    <mergeCell ref="Y14:Y15"/>
    <mergeCell ref="A16:A17"/>
    <mergeCell ref="B16:B17"/>
    <mergeCell ref="C16:C17"/>
    <mergeCell ref="D16:D17"/>
    <mergeCell ref="E16:E17"/>
    <mergeCell ref="F16:F17"/>
    <mergeCell ref="J16:J17"/>
    <mergeCell ref="K16:K17"/>
    <mergeCell ref="Q14:Q15"/>
    <mergeCell ref="F14:F15"/>
    <mergeCell ref="J14:J15"/>
    <mergeCell ref="L14:L15"/>
    <mergeCell ref="M14:M15"/>
    <mergeCell ref="O14:O15"/>
    <mergeCell ref="P14:P15"/>
    <mergeCell ref="A14:A15"/>
    <mergeCell ref="B14:B15"/>
    <mergeCell ref="C14:C15"/>
    <mergeCell ref="D14:D15"/>
    <mergeCell ref="E14:E15"/>
    <mergeCell ref="T10:T11"/>
    <mergeCell ref="X10:X11"/>
    <mergeCell ref="Y10:Y11"/>
    <mergeCell ref="Z10:Z11"/>
    <mergeCell ref="AA10:AA11"/>
    <mergeCell ref="R10:R11"/>
    <mergeCell ref="S10:S11"/>
    <mergeCell ref="S12:S13"/>
    <mergeCell ref="T12:T13"/>
    <mergeCell ref="X12:X13"/>
    <mergeCell ref="Z12:Z13"/>
    <mergeCell ref="AA12:AA13"/>
    <mergeCell ref="R12:R13"/>
    <mergeCell ref="A12:A13"/>
    <mergeCell ref="B12:B13"/>
    <mergeCell ref="D12:D13"/>
    <mergeCell ref="E12:E13"/>
    <mergeCell ref="F12:F13"/>
    <mergeCell ref="M10:M11"/>
    <mergeCell ref="O10:O11"/>
    <mergeCell ref="P10:P11"/>
    <mergeCell ref="Q10:Q11"/>
    <mergeCell ref="P12:P13"/>
    <mergeCell ref="A10:A11"/>
    <mergeCell ref="B10:B11"/>
    <mergeCell ref="C10:C11"/>
    <mergeCell ref="D10:D11"/>
    <mergeCell ref="E10:E11"/>
    <mergeCell ref="F10:F11"/>
    <mergeCell ref="J10:J11"/>
    <mergeCell ref="K10:K11"/>
    <mergeCell ref="L10:L11"/>
    <mergeCell ref="J12:J13"/>
    <mergeCell ref="L12:L13"/>
    <mergeCell ref="M12:M13"/>
    <mergeCell ref="O12:O13"/>
    <mergeCell ref="X24:AA24"/>
    <mergeCell ref="X4:AA4"/>
    <mergeCell ref="B7:C7"/>
    <mergeCell ref="P7:Q7"/>
    <mergeCell ref="A8:A9"/>
    <mergeCell ref="B8:B9"/>
    <mergeCell ref="C8:C9"/>
    <mergeCell ref="D8:D9"/>
    <mergeCell ref="E8:E9"/>
    <mergeCell ref="F8:F9"/>
    <mergeCell ref="J8:J9"/>
    <mergeCell ref="AA8:AA9"/>
    <mergeCell ref="R8:R9"/>
    <mergeCell ref="S8:S9"/>
    <mergeCell ref="T8:T9"/>
    <mergeCell ref="X8:X9"/>
    <mergeCell ref="Y8:Y9"/>
    <mergeCell ref="Z8:Z9"/>
    <mergeCell ref="K8:K9"/>
    <mergeCell ref="L8:L9"/>
    <mergeCell ref="M8:M9"/>
    <mergeCell ref="O8:O9"/>
    <mergeCell ref="P8:P9"/>
    <mergeCell ref="Q8:Q9"/>
    <mergeCell ref="AA37:AA38"/>
    <mergeCell ref="A37:A38"/>
    <mergeCell ref="B37:B38"/>
    <mergeCell ref="C37:C38"/>
    <mergeCell ref="D37:D38"/>
    <mergeCell ref="E37:E38"/>
    <mergeCell ref="F37:F38"/>
    <mergeCell ref="J37:J38"/>
    <mergeCell ref="K37:K38"/>
    <mergeCell ref="L37:L38"/>
  </mergeCells>
  <phoneticPr fontId="1"/>
  <printOptions horizontalCentered="1" verticalCentered="1"/>
  <pageMargins left="0.35433070866141736" right="0.11811023622047245" top="0.11811023622047245" bottom="0.11811023622047245" header="0.11811023622047245" footer="0.11811023622047245"/>
  <pageSetup paperSize="9" scale="89" orientation="landscape" horizontalDpi="4294967292" verticalDpi="4294967292"/>
  <rowBreaks count="1" manualBreakCount="1">
    <brk id="60" max="16383" man="1"/>
  </rowBreaks>
  <colBreaks count="1" manualBreakCount="1"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showGridLines="0" zoomScale="85" zoomScaleNormal="85" zoomScalePageLayoutView="150" workbookViewId="0">
      <selection activeCell="C14" sqref="C14"/>
    </sheetView>
  </sheetViews>
  <sheetFormatPr defaultColWidth="8.875" defaultRowHeight="13.5"/>
  <cols>
    <col min="1" max="1" width="2.5" customWidth="1"/>
    <col min="2" max="2" width="8.875" style="82"/>
    <col min="3" max="3" width="21.875" style="25" customWidth="1"/>
    <col min="4" max="4" width="4.5" customWidth="1"/>
    <col min="5" max="5" width="4.125" customWidth="1"/>
    <col min="6" max="6" width="23.875" style="82" customWidth="1"/>
    <col min="7" max="7" width="8.875" style="88"/>
    <col min="8" max="8" width="14" style="82" customWidth="1"/>
  </cols>
  <sheetData>
    <row r="1" spans="1:8" ht="20.100000000000001" customHeight="1">
      <c r="A1" s="295" t="s">
        <v>140</v>
      </c>
      <c r="B1" s="84">
        <v>1</v>
      </c>
      <c r="C1" s="89" t="s">
        <v>48</v>
      </c>
      <c r="E1" s="302"/>
      <c r="F1" s="65" t="s">
        <v>67</v>
      </c>
      <c r="G1" s="88">
        <v>1</v>
      </c>
      <c r="H1" s="136" t="s">
        <v>134</v>
      </c>
    </row>
    <row r="2" spans="1:8" ht="20.100000000000001" customHeight="1">
      <c r="A2" s="296"/>
      <c r="B2" s="84">
        <v>2</v>
      </c>
      <c r="C2" s="65" t="s">
        <v>67</v>
      </c>
      <c r="E2" s="303"/>
      <c r="F2" s="65" t="s">
        <v>125</v>
      </c>
      <c r="G2" s="88">
        <v>2</v>
      </c>
      <c r="H2" s="87"/>
    </row>
    <row r="3" spans="1:8" ht="20.100000000000001" customHeight="1">
      <c r="A3" s="296"/>
      <c r="B3" s="84">
        <v>3</v>
      </c>
      <c r="C3" s="65" t="s">
        <v>68</v>
      </c>
      <c r="E3" s="298" t="s">
        <v>21</v>
      </c>
      <c r="F3" s="91" t="s">
        <v>49</v>
      </c>
      <c r="G3" s="88">
        <v>3</v>
      </c>
      <c r="H3" s="135" t="s">
        <v>135</v>
      </c>
    </row>
    <row r="4" spans="1:8" ht="20.100000000000001" customHeight="1">
      <c r="A4" s="296"/>
      <c r="B4" s="84">
        <v>4</v>
      </c>
      <c r="C4" s="89" t="s">
        <v>52</v>
      </c>
      <c r="E4" s="296"/>
      <c r="F4" s="23" t="s">
        <v>58</v>
      </c>
      <c r="G4" s="88">
        <v>4</v>
      </c>
    </row>
    <row r="5" spans="1:8" ht="20.100000000000001" customHeight="1">
      <c r="A5" s="296"/>
      <c r="B5" s="84">
        <v>5</v>
      </c>
      <c r="C5" s="89" t="s">
        <v>51</v>
      </c>
      <c r="E5" s="296"/>
      <c r="F5" s="65" t="s">
        <v>68</v>
      </c>
      <c r="G5" s="88">
        <v>5</v>
      </c>
      <c r="H5" s="136" t="s">
        <v>136</v>
      </c>
    </row>
    <row r="6" spans="1:8" ht="20.100000000000001" customHeight="1">
      <c r="A6" s="296"/>
      <c r="B6" s="84">
        <v>6</v>
      </c>
      <c r="C6" s="89" t="s">
        <v>50</v>
      </c>
      <c r="E6" s="296"/>
      <c r="F6" s="89" t="s">
        <v>48</v>
      </c>
      <c r="G6" s="88">
        <v>6</v>
      </c>
      <c r="H6" s="136" t="s">
        <v>133</v>
      </c>
    </row>
    <row r="7" spans="1:8" ht="20.100000000000001" customHeight="1">
      <c r="A7" s="296"/>
      <c r="B7" s="84">
        <v>7</v>
      </c>
      <c r="C7" s="65" t="s">
        <v>125</v>
      </c>
      <c r="E7" s="296"/>
      <c r="F7" s="65"/>
    </row>
    <row r="8" spans="1:8" ht="20.100000000000001" customHeight="1">
      <c r="A8" s="296"/>
      <c r="B8" s="84">
        <v>8</v>
      </c>
      <c r="C8" s="90" t="s">
        <v>93</v>
      </c>
      <c r="E8" s="296"/>
      <c r="F8" s="124" t="s">
        <v>76</v>
      </c>
    </row>
    <row r="9" spans="1:8" ht="20.100000000000001" customHeight="1">
      <c r="A9" s="297"/>
      <c r="B9" s="84">
        <v>9</v>
      </c>
      <c r="C9" s="90" t="s">
        <v>87</v>
      </c>
      <c r="E9" s="297"/>
      <c r="F9" s="124" t="s">
        <v>47</v>
      </c>
    </row>
    <row r="10" spans="1:8" ht="20.100000000000001" customHeight="1">
      <c r="A10" s="295" t="s">
        <v>94</v>
      </c>
      <c r="B10" s="85">
        <v>10</v>
      </c>
      <c r="C10" s="92" t="s">
        <v>53</v>
      </c>
      <c r="E10" s="298" t="s">
        <v>1</v>
      </c>
      <c r="F10" s="89" t="s">
        <v>50</v>
      </c>
      <c r="G10" s="88">
        <v>7</v>
      </c>
    </row>
    <row r="11" spans="1:8" ht="20.100000000000001" customHeight="1">
      <c r="A11" s="296"/>
      <c r="B11" s="85">
        <v>11</v>
      </c>
      <c r="C11" s="91" t="s">
        <v>92</v>
      </c>
      <c r="E11" s="296"/>
      <c r="F11" s="89" t="s">
        <v>51</v>
      </c>
      <c r="G11" s="88">
        <v>8</v>
      </c>
      <c r="H11" s="87"/>
    </row>
    <row r="12" spans="1:8" ht="20.100000000000001" customHeight="1">
      <c r="A12" s="296"/>
      <c r="B12" s="85">
        <v>12</v>
      </c>
      <c r="C12" s="91" t="s">
        <v>49</v>
      </c>
      <c r="E12" s="296"/>
      <c r="F12" s="23"/>
    </row>
    <row r="13" spans="1:8" ht="20.100000000000001" customHeight="1">
      <c r="A13" s="296"/>
      <c r="B13" s="85">
        <v>13</v>
      </c>
      <c r="C13" s="85" t="s">
        <v>55</v>
      </c>
      <c r="E13" s="296"/>
      <c r="F13" s="89" t="s">
        <v>52</v>
      </c>
      <c r="G13" s="88">
        <v>9</v>
      </c>
    </row>
    <row r="14" spans="1:8" ht="20.100000000000001" customHeight="1">
      <c r="A14" s="296"/>
      <c r="B14" s="85">
        <v>14</v>
      </c>
      <c r="C14" s="125" t="s">
        <v>88</v>
      </c>
      <c r="E14" s="296"/>
      <c r="F14" s="92" t="s">
        <v>53</v>
      </c>
      <c r="G14" s="88">
        <v>10</v>
      </c>
      <c r="H14" s="135" t="s">
        <v>138</v>
      </c>
    </row>
    <row r="15" spans="1:8" ht="20.100000000000001" customHeight="1">
      <c r="A15" s="296"/>
      <c r="B15" s="85">
        <v>15</v>
      </c>
      <c r="C15" s="92" t="s">
        <v>54</v>
      </c>
      <c r="E15" s="297"/>
      <c r="F15" s="23"/>
    </row>
    <row r="16" spans="1:8" ht="20.100000000000001" customHeight="1">
      <c r="A16" s="296"/>
      <c r="B16" s="85">
        <v>16</v>
      </c>
      <c r="C16" s="86" t="s">
        <v>57</v>
      </c>
      <c r="E16" s="299" t="s">
        <v>22</v>
      </c>
      <c r="F16" s="23"/>
    </row>
    <row r="17" spans="1:8" ht="20.100000000000001" customHeight="1">
      <c r="A17" s="296"/>
      <c r="B17" s="85">
        <v>17</v>
      </c>
      <c r="C17" s="85" t="s">
        <v>56</v>
      </c>
      <c r="E17" s="300"/>
      <c r="F17" s="91" t="s">
        <v>92</v>
      </c>
      <c r="G17" s="88">
        <v>11</v>
      </c>
      <c r="H17" s="135" t="s">
        <v>137</v>
      </c>
    </row>
    <row r="18" spans="1:8" ht="20.100000000000001" customHeight="1">
      <c r="A18" s="297"/>
      <c r="B18" s="85">
        <v>18</v>
      </c>
      <c r="C18" s="23" t="s">
        <v>58</v>
      </c>
      <c r="E18" s="300"/>
      <c r="F18" s="65"/>
    </row>
    <row r="19" spans="1:8" ht="20.100000000000001" customHeight="1">
      <c r="B19" s="86"/>
      <c r="C19" s="23"/>
      <c r="E19" s="300"/>
      <c r="F19" s="65"/>
    </row>
    <row r="20" spans="1:8" ht="20.100000000000001" customHeight="1">
      <c r="B20" s="86"/>
      <c r="C20" s="24"/>
      <c r="E20" s="300"/>
      <c r="F20" s="92" t="s">
        <v>54</v>
      </c>
      <c r="G20" s="88">
        <v>12</v>
      </c>
      <c r="H20" s="93"/>
    </row>
    <row r="21" spans="1:8" ht="20.100000000000001" customHeight="1">
      <c r="B21" s="86"/>
      <c r="C21" s="23"/>
      <c r="E21" s="301"/>
      <c r="F21" s="125" t="s">
        <v>88</v>
      </c>
      <c r="G21" s="88">
        <v>13</v>
      </c>
    </row>
    <row r="22" spans="1:8" ht="20.100000000000001" customHeight="1">
      <c r="B22" s="86"/>
      <c r="C22" s="23"/>
      <c r="E22" s="298" t="s">
        <v>0</v>
      </c>
      <c r="F22" s="90" t="s">
        <v>87</v>
      </c>
      <c r="G22" s="88">
        <v>14</v>
      </c>
    </row>
    <row r="23" spans="1:8" ht="20.100000000000001" customHeight="1">
      <c r="E23" s="296"/>
      <c r="F23" s="90" t="s">
        <v>93</v>
      </c>
      <c r="G23" s="88">
        <v>15</v>
      </c>
    </row>
    <row r="24" spans="1:8" ht="20.100000000000001" customHeight="1">
      <c r="E24" s="296"/>
      <c r="F24" s="85" t="s">
        <v>55</v>
      </c>
      <c r="G24" s="88">
        <v>16</v>
      </c>
    </row>
    <row r="25" spans="1:8" ht="20.100000000000001" customHeight="1">
      <c r="E25" s="296"/>
      <c r="F25" s="85" t="s">
        <v>56</v>
      </c>
      <c r="G25" s="88">
        <v>17</v>
      </c>
      <c r="H25" s="87"/>
    </row>
    <row r="26" spans="1:8" ht="21" customHeight="1">
      <c r="E26" s="297"/>
      <c r="F26" s="86" t="s">
        <v>57</v>
      </c>
      <c r="G26" s="88">
        <v>18</v>
      </c>
      <c r="H26" s="87"/>
    </row>
    <row r="28" spans="1:8">
      <c r="H28" s="87" t="s">
        <v>139</v>
      </c>
    </row>
  </sheetData>
  <mergeCells count="7">
    <mergeCell ref="A1:A9"/>
    <mergeCell ref="A10:A18"/>
    <mergeCell ref="E10:E15"/>
    <mergeCell ref="E22:E26"/>
    <mergeCell ref="E16:E21"/>
    <mergeCell ref="E3:E9"/>
    <mergeCell ref="E1:E2"/>
  </mergeCells>
  <phoneticPr fontId="1"/>
  <pageMargins left="0.70866141732283472" right="0.70866141732283472" top="0.74803149606299213" bottom="0.74803149606299213" header="0.31496062992125984" footer="0.31496062992125984"/>
  <pageSetup paperSize="9" scale="13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大会実施方法</vt:lpstr>
      <vt:lpstr>大会組合せ表</vt:lpstr>
      <vt:lpstr>星取り表</vt:lpstr>
      <vt:lpstr>日程</vt:lpstr>
      <vt:lpstr>抽選</vt:lpstr>
      <vt:lpstr>星取り表!Print_Area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16719</cp:lastModifiedBy>
  <cp:lastPrinted>2023-12-02T06:53:21Z</cp:lastPrinted>
  <dcterms:created xsi:type="dcterms:W3CDTF">2001-12-19T06:27:20Z</dcterms:created>
  <dcterms:modified xsi:type="dcterms:W3CDTF">2023-12-03T12:00:09Z</dcterms:modified>
</cp:coreProperties>
</file>