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E4DDDA8D-5488-46F6-84F8-2CD19AFD20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<sst xmlns="http://schemas.openxmlformats.org/spreadsheetml/2006/main" count="362" uniqueCount="162">
  <si>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</si>
  <si>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</si>
  <si>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</si>
  <si>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</si>
  <si>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</si>
  <si>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</si>
  <si>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</si>
  <si>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</si>
  <si>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</si>
  <si>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</si>
  <si>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</si>
  <si>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</si>
  <si>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</si>
  <si>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</si>
  <si>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</si>
  <si>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</si>
  <si>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</si>
  <si>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</si>
  <si>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</si>
  <si>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</si>
  <si>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</si>
  <si>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</si>
  <si>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</si>
  <si>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</si>
  <si>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</si>
  <si>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</si>
  <si>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</si>
  <si>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</si>
  <si>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</si>
  <si>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</si>
  <si>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</si>
  <si>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</si>
  <si>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</si>
  <si>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</si>
  <si>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</si>
  <si>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</si>
  <si>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</si>
  <si>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</si>
  <si>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</si>
  <si>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</si>
  <si>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</si>
  <si>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</si>
  <si>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</si>
  <si>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</si>
  <si>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</si>
  <si>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</si>
  <si>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</si>
  <si>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</si>
  <si>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</si>
  <si>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</si>
  <si>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</si>
  <si>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</si>
  <si>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</si>
  <si>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</si>
  <si>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</si>
  <si>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</si>
  <si>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</si>
  <si>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</si>
  <si>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</si>
  <si>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</si>
  <si>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</si>
  <si>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</si>
  <si>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</si>
  <si>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</si>
  <si>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</si>
  <si>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</si>
  <si>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</si>
  <si>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</si>
  <si>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</si>
  <si>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</si>
  <si>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</si>
  <si>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</si>
  <si>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</si>
  <si>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</si>
  <si>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</si>
  <si>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</si>
  <si>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</si>
  <si>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</si>
  <si>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</si>
  <si>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</si>
  <si>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</si>
  <si>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</si>
  <si>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</si>
  <si>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</si>
  <si>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</si>
  <si>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</si>
  <si>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</si>
  <si>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</si>
  <si>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</si>
  <si>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</si>
  <si>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</si>
  <si>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</si>
  <si>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</si>
  <si>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</si>
  <si>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</si>
  <si>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</si>
  <si>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</si>
  <si>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</si>
  <si>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</si>
  <si>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</si>
  <si>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</si>
  <si>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</si>
  <si>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</si>
  <si>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</si>
  <si>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</si>
  <si>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</si>
  <si>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</si>
  <si>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</si>
  <si>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</si>
  <si>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</si>
  <si>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</si>
  <si>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</si>
  <si>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旭FCジュニア</t>
    <rPh sb="0" eb="1">
      <t>アサヒ</t>
    </rPh>
    <phoneticPr fontId="3"/>
  </si>
  <si>
    <t>丹有</t>
    <rPh sb="0" eb="2">
      <t>タンユウ</t>
    </rPh>
    <phoneticPr fontId="3"/>
  </si>
  <si>
    <t>北摂</t>
    <rPh sb="0" eb="2">
      <t>ホクセツ</t>
    </rPh>
    <phoneticPr fontId="3"/>
  </si>
  <si>
    <t>北播磨</t>
    <phoneticPr fontId="3"/>
  </si>
  <si>
    <t>神戸</t>
    <rPh sb="0" eb="2">
      <t>コウベ</t>
    </rPh>
    <phoneticPr fontId="3"/>
  </si>
  <si>
    <t>姫路</t>
    <rPh sb="0" eb="2">
      <t>ヒメジ</t>
    </rPh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</si>
  <si>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</si>
  <si>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</si>
  <si>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SVICFA</t>
    <phoneticPr fontId="3"/>
  </si>
  <si>
    <t>U-9 A</t>
    <phoneticPr fontId="3"/>
  </si>
  <si>
    <t>U-9 B</t>
    <phoneticPr fontId="3"/>
  </si>
  <si>
    <t>U-9  B</t>
    <phoneticPr fontId="3"/>
  </si>
  <si>
    <t>U-9
A</t>
    <phoneticPr fontId="3"/>
  </si>
  <si>
    <t>U-9 
A</t>
    <phoneticPr fontId="3"/>
  </si>
  <si>
    <t>U-9
3決</t>
    <rPh sb="5" eb="6">
      <t>ケッ</t>
    </rPh>
    <phoneticPr fontId="3"/>
  </si>
  <si>
    <t>U-9
決勝</t>
    <rPh sb="4" eb="6">
      <t>ケッショウ</t>
    </rPh>
    <phoneticPr fontId="3"/>
  </si>
  <si>
    <t>U-9
B</t>
    <phoneticPr fontId="3"/>
  </si>
  <si>
    <t>U-９</t>
    <phoneticPr fontId="3"/>
  </si>
  <si>
    <t>北播磨</t>
    <rPh sb="0" eb="3">
      <t>キタハリマ</t>
    </rPh>
    <phoneticPr fontId="3"/>
  </si>
  <si>
    <t>建物側　　　　Aコート</t>
    <rPh sb="0" eb="2">
      <t>タテモノ</t>
    </rPh>
    <rPh sb="2" eb="3">
      <t>ガワ</t>
    </rPh>
    <phoneticPr fontId="3"/>
  </si>
  <si>
    <t>川側　　　　　Bコート</t>
    <rPh sb="0" eb="1">
      <t>カワ</t>
    </rPh>
    <rPh sb="1" eb="2">
      <t>ガワ</t>
    </rPh>
    <phoneticPr fontId="3"/>
  </si>
  <si>
    <t>U-９　　A</t>
    <phoneticPr fontId="3"/>
  </si>
  <si>
    <t>U-９　　B</t>
    <phoneticPr fontId="3"/>
  </si>
  <si>
    <t>U-９
ﾌﾚﾝﾄﾞﾘｰ</t>
    <phoneticPr fontId="3"/>
  </si>
  <si>
    <t>チャレンジカップ　U-11　U-9</t>
    <phoneticPr fontId="3"/>
  </si>
  <si>
    <t>U-11、U-9</t>
    <phoneticPr fontId="3"/>
  </si>
  <si>
    <t>SCクリヴォーネ</t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</si>
  <si>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</si>
  <si>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</si>
  <si>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U-11 C</t>
    <phoneticPr fontId="3"/>
  </si>
  <si>
    <t>U-11 D</t>
    <phoneticPr fontId="3"/>
  </si>
  <si>
    <t>U-11
C</t>
    <phoneticPr fontId="3"/>
  </si>
  <si>
    <t>U-11
3決</t>
    <rPh sb="6" eb="7">
      <t>ケッ</t>
    </rPh>
    <phoneticPr fontId="3"/>
  </si>
  <si>
    <t>U-11
決勝</t>
    <rPh sb="5" eb="7">
      <t>ケッショウ</t>
    </rPh>
    <phoneticPr fontId="3"/>
  </si>
  <si>
    <t>U-11
ﾌﾚﾝﾄﾞﾘｰ</t>
    <phoneticPr fontId="3"/>
  </si>
  <si>
    <t>U-11
D</t>
    <phoneticPr fontId="3"/>
  </si>
  <si>
    <t xml:space="preserve">D２位
</t>
    <rPh sb="2" eb="3">
      <t>イ</t>
    </rPh>
    <phoneticPr fontId="3"/>
  </si>
  <si>
    <t>U-11　　C</t>
    <phoneticPr fontId="3"/>
  </si>
  <si>
    <t>U-11　　D</t>
    <phoneticPr fontId="3"/>
  </si>
  <si>
    <t>明石FC</t>
    <rPh sb="0" eb="2">
      <t>アカシ</t>
    </rPh>
    <phoneticPr fontId="3"/>
  </si>
  <si>
    <t>小野希望の丘アレオ</t>
    <rPh sb="0" eb="4">
      <t>オノキボウ</t>
    </rPh>
    <rPh sb="5" eb="6">
      <t>オカ</t>
    </rPh>
    <phoneticPr fontId="3"/>
  </si>
  <si>
    <t>長尾WFCA</t>
    <rPh sb="0" eb="2">
      <t>ナガオ</t>
    </rPh>
    <phoneticPr fontId="3"/>
  </si>
  <si>
    <t>長尾WFCB</t>
    <rPh sb="0" eb="2">
      <t>ナガオ</t>
    </rPh>
    <phoneticPr fontId="3"/>
  </si>
  <si>
    <t>FCうりぼう</t>
    <phoneticPr fontId="3"/>
  </si>
  <si>
    <t>夢前蹴球団</t>
    <rPh sb="0" eb="5">
      <t>ユメサキシュウキュウダン</t>
    </rPh>
    <phoneticPr fontId="3"/>
  </si>
  <si>
    <t>篠山FC</t>
    <rPh sb="0" eb="2">
      <t>ササヤマ</t>
    </rPh>
    <phoneticPr fontId="3"/>
  </si>
  <si>
    <t>◇試合時間はU-9（15-5-15）　U-11（20-5-20）</t>
    <rPh sb="1" eb="3">
      <t>シアイ</t>
    </rPh>
    <rPh sb="3" eb="5">
      <t>ジカン</t>
    </rPh>
    <phoneticPr fontId="3"/>
  </si>
  <si>
    <t>①　勝ち点（勝…3　PK勝ち…２　PK負け…１　　負…０）</t>
    <rPh sb="2" eb="3">
      <t>カ</t>
    </rPh>
    <rPh sb="4" eb="5">
      <t>テン</t>
    </rPh>
    <rPh sb="6" eb="7">
      <t>カ</t>
    </rPh>
    <rPh sb="12" eb="13">
      <t>カ</t>
    </rPh>
    <rPh sb="19" eb="20">
      <t>マ</t>
    </rPh>
    <rPh sb="25" eb="26">
      <t>マ</t>
    </rPh>
    <phoneticPr fontId="3"/>
  </si>
  <si>
    <t>　 ◇同点の場合は３人PK  とし、その後はｻﾄﾞﾝﾃﾞｽとする。</t>
    <rPh sb="3" eb="5">
      <t>ドウテン</t>
    </rPh>
    <rPh sb="6" eb="8">
      <t>バアイ</t>
    </rPh>
    <rPh sb="10" eb="11">
      <t>ニン</t>
    </rPh>
    <phoneticPr fontId="3"/>
  </si>
  <si>
    <t>U-9　15-5-15　　U-11　20-5-20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</si>
</sst>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19" fillId="0" borderId="0" xfId="6" applyFont="1" applyAlignment="1">
      <alignment horizontal="left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Alignment="1">
      <alignment vertical="center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10" fillId="6" borderId="3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32" xfId="0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01"/>
    <col min="3" max="3" width="10.5" style="101" bestFit="1" customWidth="1"/>
    <col min="4" max="10" width="9" style="101"/>
    <col min="11" max="11" width="6.625" style="101" customWidth="1"/>
    <col min="12" max="16384" width="9" style="101"/>
  </cols>
  <sheetData>
    <row r="19" spans="9:9" x14ac:dyDescent="0.15">
      <c r="I19" s="201"/>
    </row>
    <row r="20" spans="9:9" x14ac:dyDescent="0.15">
      <c r="I20" s="200"/>
    </row>
    <row r="40" spans="1:8" ht="39.950000000000003" customHeight="1" x14ac:dyDescent="0.15">
      <c r="C40" s="220" t="s">
        <v>81</v>
      </c>
      <c r="D40" s="221"/>
      <c r="E40" s="222">
        <f>ﾃﾞｰﾀﾃｰﾌﾞﾙ!C2</f>
        <v>45374</v>
      </c>
      <c r="F40" s="223"/>
      <c r="G40" s="223"/>
      <c r="H40" s="159">
        <f>WEEKDAY(E40,1)</f>
        <v>7</v>
      </c>
    </row>
    <row r="41" spans="1:8" ht="39.950000000000003" customHeight="1" x14ac:dyDescent="0.15">
      <c r="A41" s="128"/>
      <c r="B41" s="56"/>
      <c r="C41" s="220" t="s">
        <v>96</v>
      </c>
      <c r="D41" s="221"/>
      <c r="E41" s="224" t="str">
        <f>ﾃﾞｰﾀﾃｰﾌﾞﾙ!C4</f>
        <v>U-11、U-9</v>
      </c>
      <c r="F41" s="225"/>
      <c r="G41" s="226"/>
      <c r="H41" s="127"/>
    </row>
    <row r="42" spans="1:8" ht="39.950000000000003" customHeight="1" x14ac:dyDescent="0.15">
      <c r="A42" s="128"/>
      <c r="B42" s="56"/>
      <c r="C42" s="220" t="s">
        <v>82</v>
      </c>
      <c r="D42" s="221"/>
      <c r="E42" s="224" t="str">
        <f>ﾃﾞｰﾀﾃｰﾌﾞﾙ!C3</f>
        <v>小野希望の丘アレオ</v>
      </c>
      <c r="F42" s="225"/>
      <c r="G42" s="226"/>
      <c r="H42" s="223"/>
    </row>
    <row r="43" spans="1:8" x14ac:dyDescent="0.15">
      <c r="E43" s="200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25" workbookViewId="0">
      <selection activeCell="L29" sqref="L29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2" t="str">
        <f>ﾃﾞｰﾀﾃｰﾌﾞﾙ!C1</f>
        <v>チャレンジカップ　U-11　U-9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43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43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</row>
    <row r="4" spans="1:43" x14ac:dyDescent="0.15">
      <c r="A4" s="40"/>
      <c r="B4" s="233" t="s">
        <v>19</v>
      </c>
      <c r="C4" s="233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3"/>
      <c r="C5" s="233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3"/>
      <c r="C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35" t="s">
        <v>43</v>
      </c>
      <c r="B8" s="236" t="s">
        <v>42</v>
      </c>
      <c r="C8" s="236"/>
      <c r="D8" s="236"/>
      <c r="E8" s="236"/>
      <c r="F8" s="50" t="s">
        <v>41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35"/>
      <c r="B9" s="236"/>
      <c r="C9" s="236"/>
      <c r="D9" s="236"/>
      <c r="E9" s="236"/>
      <c r="F9" s="49" t="s">
        <v>40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49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35" t="s">
        <v>39</v>
      </c>
      <c r="B11" s="236" t="s">
        <v>38</v>
      </c>
      <c r="C11" s="236"/>
      <c r="D11" s="236"/>
      <c r="E11" s="236"/>
      <c r="F11" s="237">
        <f>ﾃﾞｰﾀﾃｰﾌﾞﾙ!C2</f>
        <v>45374</v>
      </c>
      <c r="G11" s="237"/>
      <c r="H11" s="237"/>
      <c r="I11" s="237"/>
      <c r="J11" s="237"/>
      <c r="K11" s="237"/>
      <c r="L11" s="238">
        <f>WEEKDAY(F11,1)</f>
        <v>7</v>
      </c>
      <c r="M11" s="238"/>
      <c r="N11" s="96"/>
      <c r="O11" s="96"/>
      <c r="P11" s="96"/>
      <c r="Q11" s="96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35"/>
      <c r="B12" s="236"/>
      <c r="C12" s="236"/>
      <c r="D12" s="236"/>
      <c r="E12" s="236"/>
      <c r="F12" s="237"/>
      <c r="G12" s="237"/>
      <c r="H12" s="237"/>
      <c r="I12" s="237"/>
      <c r="J12" s="237"/>
      <c r="K12" s="237"/>
      <c r="L12" s="238"/>
      <c r="M12" s="238"/>
      <c r="N12" s="96"/>
      <c r="O12" s="96"/>
      <c r="P12" s="96"/>
      <c r="Q12" s="9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35" t="s">
        <v>37</v>
      </c>
      <c r="B13" s="236" t="s">
        <v>36</v>
      </c>
      <c r="C13" s="236"/>
      <c r="D13" s="236"/>
      <c r="E13" s="236"/>
      <c r="F13" s="240" t="str">
        <f>ﾃﾞｰﾀﾃｰﾌﾞﾙ!C3</f>
        <v>小野希望の丘アレオ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35" t="s">
        <v>35</v>
      </c>
      <c r="B16" s="236" t="s">
        <v>34</v>
      </c>
      <c r="C16" s="236"/>
      <c r="D16" s="236"/>
      <c r="E16" s="236"/>
      <c r="F16" s="236" t="str">
        <f>ﾃﾞｰﾀﾃｰﾌﾞﾙ!C4</f>
        <v>U-11、U-9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35" t="s">
        <v>33</v>
      </c>
      <c r="B18" s="236" t="s">
        <v>32</v>
      </c>
      <c r="C18" s="236"/>
      <c r="D18" s="236"/>
      <c r="E18" s="236"/>
      <c r="F18" s="239" t="s">
        <v>118</v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35"/>
      <c r="B19" s="236"/>
      <c r="C19" s="236"/>
      <c r="D19" s="236"/>
      <c r="E19" s="236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35" t="s">
        <v>31</v>
      </c>
      <c r="B20" s="234" t="s">
        <v>30</v>
      </c>
      <c r="C20" s="234"/>
      <c r="D20" s="234"/>
      <c r="E20" s="234"/>
      <c r="F20" s="48" t="s">
        <v>29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35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110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47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65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119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219" t="s">
        <v>160</v>
      </c>
      <c r="G27" s="44"/>
      <c r="H27" s="44"/>
      <c r="I27" s="44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159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1" t="s">
        <v>104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1"/>
      <c r="G33" s="44" t="s">
        <v>105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158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35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35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1"/>
      <c r="AI40" s="51"/>
    </row>
    <row r="41" spans="1:38" x14ac:dyDescent="0.15">
      <c r="A41" s="235" t="s">
        <v>21</v>
      </c>
      <c r="B41" s="233" t="s">
        <v>20</v>
      </c>
      <c r="C41" s="233"/>
      <c r="D41" s="233"/>
      <c r="E41" s="233"/>
      <c r="F41" s="185">
        <v>1</v>
      </c>
      <c r="G41" s="230" t="str">
        <f>ﾃﾞｰﾀﾃｰﾌﾞﾙ!J8</f>
        <v>旭FCジュニア</v>
      </c>
      <c r="H41" s="231"/>
      <c r="I41" s="231"/>
      <c r="J41" s="231"/>
      <c r="K41" s="231"/>
      <c r="L41" s="231"/>
      <c r="M41" s="231"/>
      <c r="N41" s="186" t="s">
        <v>115</v>
      </c>
      <c r="O41" s="187"/>
      <c r="P41" s="187"/>
      <c r="Q41" s="187"/>
      <c r="R41" s="187"/>
      <c r="S41" s="187"/>
      <c r="T41" s="187"/>
      <c r="U41" s="188"/>
      <c r="AE41" s="40"/>
      <c r="AK41" s="89"/>
      <c r="AL41" s="90"/>
    </row>
    <row r="42" spans="1:38" x14ac:dyDescent="0.15">
      <c r="A42" s="235"/>
      <c r="B42" s="233"/>
      <c r="C42" s="233"/>
      <c r="D42" s="233"/>
      <c r="E42" s="233"/>
      <c r="F42" s="189">
        <v>2</v>
      </c>
      <c r="G42" s="227" t="str">
        <f>ﾃﾞｰﾀﾃｰﾌﾞﾙ!J9</f>
        <v>長尾WFCA</v>
      </c>
      <c r="H42" s="223"/>
      <c r="I42" s="223"/>
      <c r="J42" s="223"/>
      <c r="K42" s="223"/>
      <c r="L42" s="223"/>
      <c r="M42" s="223"/>
      <c r="N42" s="184" t="s">
        <v>114</v>
      </c>
      <c r="O42" s="40"/>
      <c r="P42" s="40"/>
      <c r="Q42" s="40"/>
      <c r="U42" s="190"/>
      <c r="AE42" s="40"/>
      <c r="AK42" s="89"/>
      <c r="AL42" s="90"/>
    </row>
    <row r="43" spans="1:38" ht="17.25" x14ac:dyDescent="0.15">
      <c r="B43" s="41"/>
      <c r="C43" s="41"/>
      <c r="D43" s="41"/>
      <c r="F43" s="189">
        <v>3</v>
      </c>
      <c r="G43" s="227" t="str">
        <f>ﾃﾞｰﾀﾃｰﾌﾞﾙ!J10</f>
        <v>SCクリヴォーネ</v>
      </c>
      <c r="H43" s="223"/>
      <c r="I43" s="223"/>
      <c r="J43" s="223"/>
      <c r="K43" s="223"/>
      <c r="L43" s="223"/>
      <c r="M43" s="223"/>
      <c r="N43" s="184" t="s">
        <v>140</v>
      </c>
      <c r="P43" s="31" t="s">
        <v>129</v>
      </c>
      <c r="U43" s="190"/>
      <c r="AK43" s="89"/>
      <c r="AL43" s="90"/>
    </row>
    <row r="44" spans="1:38" x14ac:dyDescent="0.15">
      <c r="F44" s="189">
        <v>4</v>
      </c>
      <c r="G44" s="227" t="str">
        <f>ﾃﾞｰﾀﾃｰﾌﾞﾙ!J11</f>
        <v>長尾WFCB</v>
      </c>
      <c r="H44" s="223"/>
      <c r="I44" s="223"/>
      <c r="J44" s="223"/>
      <c r="K44" s="223"/>
      <c r="L44" s="223"/>
      <c r="M44" s="223"/>
      <c r="N44" s="184" t="s">
        <v>114</v>
      </c>
      <c r="O44" s="40"/>
      <c r="P44" s="40"/>
      <c r="Q44" s="40"/>
      <c r="T44" s="40"/>
      <c r="U44" s="190"/>
      <c r="AK44" s="89"/>
      <c r="AL44" s="90"/>
    </row>
    <row r="45" spans="1:38" x14ac:dyDescent="0.15">
      <c r="F45" s="189">
        <v>5</v>
      </c>
      <c r="G45" s="227" t="str">
        <f>ﾃﾞｰﾀﾃｰﾌﾞﾙ!J12</f>
        <v>FCうりぼう</v>
      </c>
      <c r="H45" s="223"/>
      <c r="I45" s="223"/>
      <c r="J45" s="223"/>
      <c r="K45" s="223"/>
      <c r="L45" s="223"/>
      <c r="M45" s="223"/>
      <c r="N45" s="184" t="s">
        <v>113</v>
      </c>
      <c r="O45" s="40"/>
      <c r="P45" s="40"/>
      <c r="Q45" s="40"/>
      <c r="T45" s="40"/>
      <c r="U45" s="190"/>
      <c r="AK45" s="89"/>
      <c r="AL45" s="90"/>
    </row>
    <row r="46" spans="1:38" x14ac:dyDescent="0.15">
      <c r="A46" s="40"/>
      <c r="B46" s="40"/>
      <c r="C46" s="40"/>
      <c r="D46" s="40"/>
      <c r="E46" s="40"/>
      <c r="F46" s="191">
        <v>6</v>
      </c>
      <c r="G46" s="228" t="str">
        <f>ﾃﾞｰﾀﾃｰﾌﾞﾙ!J13</f>
        <v>SVICFA</v>
      </c>
      <c r="H46" s="229"/>
      <c r="I46" s="229"/>
      <c r="J46" s="229"/>
      <c r="K46" s="229"/>
      <c r="L46" s="229"/>
      <c r="M46" s="229"/>
      <c r="N46" s="192" t="s">
        <v>116</v>
      </c>
      <c r="O46" s="193"/>
      <c r="P46" s="194"/>
      <c r="Q46" s="194"/>
      <c r="R46" s="193"/>
      <c r="S46" s="193"/>
      <c r="T46" s="193"/>
      <c r="U46" s="195"/>
      <c r="AK46" s="89"/>
      <c r="AL46" s="90"/>
    </row>
    <row r="47" spans="1:38" x14ac:dyDescent="0.15">
      <c r="F47" s="185">
        <v>7</v>
      </c>
      <c r="G47" s="230" t="str">
        <f>ﾃﾞｰﾀﾃｰﾌﾞﾙ!J14</f>
        <v>旭FCジュニア</v>
      </c>
      <c r="H47" s="231"/>
      <c r="I47" s="231"/>
      <c r="J47" s="231"/>
      <c r="K47" s="231"/>
      <c r="L47" s="231"/>
      <c r="M47" s="231"/>
      <c r="N47" s="186" t="s">
        <v>115</v>
      </c>
      <c r="O47" s="196"/>
      <c r="P47" s="196"/>
      <c r="Q47" s="196"/>
      <c r="R47" s="197"/>
      <c r="S47" s="197"/>
      <c r="T47" s="197"/>
      <c r="U47" s="188"/>
      <c r="AK47" s="89"/>
      <c r="AL47" s="90"/>
    </row>
    <row r="48" spans="1:38" x14ac:dyDescent="0.15">
      <c r="F48" s="189">
        <v>8</v>
      </c>
      <c r="G48" s="227" t="str">
        <f>ﾃﾞｰﾀﾃｰﾌﾞﾙ!J15</f>
        <v>篠山FC</v>
      </c>
      <c r="H48" s="223"/>
      <c r="I48" s="223"/>
      <c r="J48" s="223"/>
      <c r="K48" s="223"/>
      <c r="L48" s="223"/>
      <c r="M48" s="223"/>
      <c r="N48" s="184" t="s">
        <v>113</v>
      </c>
      <c r="Q48" s="40"/>
      <c r="U48" s="190"/>
      <c r="AK48" s="89"/>
      <c r="AL48" s="90"/>
    </row>
    <row r="49" spans="1:38" x14ac:dyDescent="0.15">
      <c r="A49" s="40"/>
      <c r="B49" s="40"/>
      <c r="C49" s="40"/>
      <c r="E49" s="40"/>
      <c r="F49" s="189">
        <v>9</v>
      </c>
      <c r="G49" s="227" t="str">
        <f>ﾃﾞｰﾀﾃｰﾌﾞﾙ!J16</f>
        <v>明石FC</v>
      </c>
      <c r="H49" s="223"/>
      <c r="I49" s="223"/>
      <c r="J49" s="223"/>
      <c r="K49" s="223"/>
      <c r="L49" s="223"/>
      <c r="M49" s="223"/>
      <c r="N49" s="184" t="s">
        <v>139</v>
      </c>
      <c r="P49" s="31" t="s">
        <v>109</v>
      </c>
      <c r="U49" s="190"/>
      <c r="AK49" s="89"/>
      <c r="AL49" s="90"/>
    </row>
    <row r="50" spans="1:38" x14ac:dyDescent="0.15">
      <c r="F50" s="198">
        <v>10</v>
      </c>
      <c r="G50" s="227" t="str">
        <f>ﾃﾞｰﾀﾃｰﾌﾞﾙ!J17</f>
        <v>FCうりぼう</v>
      </c>
      <c r="H50" s="223"/>
      <c r="I50" s="223"/>
      <c r="J50" s="223"/>
      <c r="K50" s="223"/>
      <c r="L50" s="223"/>
      <c r="M50" s="223"/>
      <c r="N50" s="184" t="s">
        <v>113</v>
      </c>
      <c r="U50" s="190"/>
      <c r="AE50" s="40"/>
      <c r="AK50" s="89"/>
      <c r="AL50" s="90"/>
    </row>
    <row r="51" spans="1:38" x14ac:dyDescent="0.15">
      <c r="F51" s="198">
        <v>11</v>
      </c>
      <c r="G51" s="227" t="str">
        <f>ﾃﾞｰﾀﾃｰﾌﾞﾙ!J18</f>
        <v>SVICFA</v>
      </c>
      <c r="H51" s="223"/>
      <c r="I51" s="223"/>
      <c r="J51" s="223"/>
      <c r="K51" s="223"/>
      <c r="L51" s="223"/>
      <c r="M51" s="223"/>
      <c r="N51" s="184" t="s">
        <v>116</v>
      </c>
      <c r="U51" s="190"/>
      <c r="AE51" s="40"/>
      <c r="AK51" s="89"/>
      <c r="AL51" s="90"/>
    </row>
    <row r="52" spans="1:38" x14ac:dyDescent="0.15">
      <c r="F52" s="199">
        <v>12</v>
      </c>
      <c r="G52" s="228" t="str">
        <f>ﾃﾞｰﾀﾃｰﾌﾞﾙ!J19</f>
        <v>夢前蹴球団</v>
      </c>
      <c r="H52" s="229"/>
      <c r="I52" s="229"/>
      <c r="J52" s="229"/>
      <c r="K52" s="229"/>
      <c r="L52" s="229"/>
      <c r="M52" s="229"/>
      <c r="N52" s="192" t="str">
        <f>ﾃﾞｰﾀﾃｰﾌﾞﾙ!I19</f>
        <v>姫路</v>
      </c>
      <c r="O52" s="193"/>
      <c r="P52" s="193"/>
      <c r="Q52" s="193"/>
      <c r="R52" s="193"/>
      <c r="S52" s="193"/>
      <c r="T52" s="193"/>
      <c r="U52" s="195"/>
      <c r="AE52" s="40"/>
      <c r="AK52" s="89"/>
      <c r="AL52" s="90"/>
    </row>
    <row r="54" spans="1:38" ht="14.25" thickBot="1" x14ac:dyDescent="0.2"/>
    <row r="55" spans="1:38" x14ac:dyDescent="0.15">
      <c r="G55" s="39"/>
      <c r="H55" s="38" t="s">
        <v>44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108</v>
      </c>
      <c r="AC56" s="35"/>
    </row>
    <row r="57" spans="1:38" x14ac:dyDescent="0.15">
      <c r="G57" s="36"/>
      <c r="I57" s="31" t="s">
        <v>48</v>
      </c>
      <c r="AC57" s="35"/>
    </row>
    <row r="58" spans="1:38" x14ac:dyDescent="0.15">
      <c r="G58" s="36"/>
      <c r="H58" s="31" t="s">
        <v>45</v>
      </c>
      <c r="AC58" s="35"/>
    </row>
    <row r="59" spans="1:38" x14ac:dyDescent="0.15">
      <c r="G59" s="36"/>
      <c r="H59" s="31" t="s">
        <v>46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zoomScaleNormal="100" workbookViewId="0">
      <selection activeCell="E31" sqref="E31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U-11　U-9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3" t="s">
        <v>66</v>
      </c>
      <c r="N2" s="5"/>
      <c r="O2" s="5"/>
      <c r="P2" s="5"/>
      <c r="Q2" s="5"/>
      <c r="R2" s="6"/>
      <c r="S2" s="6"/>
      <c r="T2" s="6"/>
      <c r="W2" s="93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6" t="s">
        <v>133</v>
      </c>
      <c r="C4" s="7" t="s">
        <v>11</v>
      </c>
      <c r="D4" s="14" t="str">
        <f>B5</f>
        <v>旭FCジュニア</v>
      </c>
      <c r="E4" s="14"/>
      <c r="F4" s="15"/>
      <c r="G4" s="14" t="str">
        <f>B6</f>
        <v>長尾WFCA</v>
      </c>
      <c r="H4" s="14"/>
      <c r="I4" s="14"/>
      <c r="J4" s="16" t="str">
        <f>B7</f>
        <v>SCクリヴォーネ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2" t="s">
        <v>78</v>
      </c>
      <c r="V4" s="122" t="s">
        <v>79</v>
      </c>
      <c r="W4" s="123" t="s">
        <v>80</v>
      </c>
      <c r="X4" s="123"/>
      <c r="Y4" s="118"/>
      <c r="Z4" s="119"/>
      <c r="AA4" s="117"/>
    </row>
    <row r="5" spans="2:27" ht="27.95" customHeight="1" thickTop="1" x14ac:dyDescent="0.15">
      <c r="B5" s="73" t="str">
        <f>ﾃﾞｰﾀﾃｰﾌﾞﾙ!C8</f>
        <v>旭FCジュニア</v>
      </c>
      <c r="C5" s="83" t="str">
        <f>ﾃﾞｰﾀﾃｰﾌﾞﾙ!D8</f>
        <v>北播磨</v>
      </c>
      <c r="D5" s="104"/>
      <c r="E5" s="103" t="s">
        <v>16</v>
      </c>
      <c r="F5" s="100"/>
      <c r="G5" s="106" t="str">
        <f>ﾀｲﾑｽｹｼﾞｭｰﾙ!E7</f>
        <v>.</v>
      </c>
      <c r="H5" s="107" t="str">
        <f>IF(ISTEXT(G5),"",IF(G5&gt;=I5,IF(G5=I5,"△","○"),"●"))</f>
        <v/>
      </c>
      <c r="I5" s="108" t="str">
        <f>ﾀｲﾑｽｹｼﾞｭｰﾙ!G7</f>
        <v>.</v>
      </c>
      <c r="J5" s="53" t="str">
        <f>ﾀｲﾑｽｹｼﾞｭｰﾙ!E9</f>
        <v>.</v>
      </c>
      <c r="K5" s="55" t="str">
        <f>IF(ISTEXT(J5),"",IF(J5&gt;=L5,IF(J5=L5,"△","○"),"●"))</f>
        <v/>
      </c>
      <c r="L5" s="52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5">
        <f>COUNTIF(D5:L5,"○")</f>
        <v>0</v>
      </c>
      <c r="V5" s="125">
        <f>COUNTIF(D5:L5,"△")</f>
        <v>0</v>
      </c>
      <c r="W5" s="125">
        <f>(U5*3)+V5</f>
        <v>0</v>
      </c>
      <c r="X5" s="120"/>
      <c r="Y5" s="120"/>
      <c r="Z5" s="120"/>
      <c r="AA5" s="120"/>
    </row>
    <row r="6" spans="2:27" ht="27.95" customHeight="1" x14ac:dyDescent="0.15">
      <c r="B6" s="73" t="str">
        <f>ﾃﾞｰﾀﾃｰﾌﾞﾙ!C9</f>
        <v>長尾WFCA</v>
      </c>
      <c r="C6" s="84" t="str">
        <f>ﾃﾞｰﾀﾃｰﾌﾞﾙ!D9</f>
        <v>北摂</v>
      </c>
      <c r="D6" s="54" t="str">
        <f>I5</f>
        <v>.</v>
      </c>
      <c r="E6" s="55" t="str">
        <f>IF(ISTEXT(D6),"",IF(D6&gt;=F6,IF(D6=F6,"△","○"),"●"))</f>
        <v/>
      </c>
      <c r="F6" s="105" t="str">
        <f>G5</f>
        <v>.</v>
      </c>
      <c r="G6" s="109"/>
      <c r="H6" s="110" t="s">
        <v>16</v>
      </c>
      <c r="I6" s="111"/>
      <c r="J6" s="112" t="str">
        <f>ﾀｲﾑｽｹｼﾞｭｰﾙ!E11</f>
        <v>.</v>
      </c>
      <c r="K6" s="107" t="str">
        <f>IF(ISTEXT(J6),"",IF(J6&gt;=L6,IF(J6=L6,"△","○"),"●"))</f>
        <v/>
      </c>
      <c r="L6" s="113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5">
        <f>COUNTIF(D6:L6,"○")</f>
        <v>0</v>
      </c>
      <c r="V6" s="125">
        <f>COUNTIF(D6:L6,"△")</f>
        <v>0</v>
      </c>
      <c r="W6" s="125">
        <f>(U6*3)+V6</f>
        <v>0</v>
      </c>
      <c r="X6" s="120"/>
      <c r="Y6" s="120"/>
      <c r="Z6" s="121"/>
      <c r="AA6" s="121"/>
    </row>
    <row r="7" spans="2:27" ht="27.95" customHeight="1" thickBot="1" x14ac:dyDescent="0.2">
      <c r="B7" s="75" t="str">
        <f>ﾃﾞｰﾀﾃｰﾌﾞﾙ!C10</f>
        <v>SCクリヴォーネ</v>
      </c>
      <c r="C7" s="85" t="str">
        <f>ﾃﾞｰﾀﾃｰﾌﾞﾙ!D10</f>
        <v>東播</v>
      </c>
      <c r="D7" s="76" t="str">
        <f>L5</f>
        <v>.</v>
      </c>
      <c r="E7" s="81" t="str">
        <f>IF(ISTEXT(D7),"",IF(D7&gt;=F7,IF(D7=F7,"△","○"),"●"))</f>
        <v/>
      </c>
      <c r="F7" s="77" t="str">
        <f>J5</f>
        <v>.</v>
      </c>
      <c r="G7" s="78" t="str">
        <f>L6</f>
        <v>.</v>
      </c>
      <c r="H7" s="81" t="str">
        <f>IF(ISTEXT(G7),"",IF(G7&gt;=I7,IF(G7=I7,"△","○"),"●"))</f>
        <v/>
      </c>
      <c r="I7" s="78" t="str">
        <f>J6</f>
        <v>.</v>
      </c>
      <c r="J7" s="114"/>
      <c r="K7" s="115" t="s">
        <v>16</v>
      </c>
      <c r="L7" s="116"/>
      <c r="M7" s="124"/>
      <c r="N7" s="82"/>
      <c r="O7" s="82"/>
      <c r="P7" s="79"/>
      <c r="Q7" s="80"/>
      <c r="R7" s="6"/>
      <c r="S7" s="6"/>
      <c r="T7" s="6"/>
      <c r="U7" s="125">
        <f>COUNTIF(D7:L7,"○")</f>
        <v>0</v>
      </c>
      <c r="V7" s="125">
        <f>COUNTIF(D7:L7,"△")</f>
        <v>0</v>
      </c>
      <c r="W7" s="125">
        <f>(U7*3)+V7</f>
        <v>0</v>
      </c>
      <c r="X7" s="120"/>
      <c r="Y7" s="120"/>
      <c r="Z7" s="121"/>
      <c r="AA7" s="121"/>
    </row>
    <row r="8" spans="2:27" ht="27.95" customHeight="1" thickBot="1" x14ac:dyDescent="0.2">
      <c r="B8" s="6"/>
      <c r="C8" s="8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5"/>
      <c r="V8" s="125"/>
      <c r="W8" s="126"/>
      <c r="X8" s="6"/>
      <c r="Y8" s="6"/>
      <c r="Z8" s="6"/>
      <c r="AA8" s="6"/>
    </row>
    <row r="9" spans="2:27" ht="27.95" customHeight="1" thickBot="1" x14ac:dyDescent="0.2">
      <c r="B9" s="74" t="s">
        <v>134</v>
      </c>
      <c r="C9" s="7" t="s">
        <v>11</v>
      </c>
      <c r="D9" s="14" t="str">
        <f>B10</f>
        <v>長尾WFCB</v>
      </c>
      <c r="E9" s="14"/>
      <c r="F9" s="15"/>
      <c r="G9" s="14" t="str">
        <f>B11</f>
        <v>FCうりぼう</v>
      </c>
      <c r="H9" s="14"/>
      <c r="I9" s="14"/>
      <c r="J9" s="16" t="str">
        <f>B12</f>
        <v>SVICFA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5"/>
      <c r="V9" s="125"/>
      <c r="W9" s="126"/>
      <c r="X9" s="117"/>
      <c r="Y9" s="118"/>
      <c r="Z9" s="119"/>
      <c r="AA9" s="117"/>
    </row>
    <row r="10" spans="2:27" ht="27.95" customHeight="1" thickTop="1" x14ac:dyDescent="0.15">
      <c r="B10" s="73" t="str">
        <f>ﾃﾞｰﾀﾃｰﾌﾞﾙ!C11</f>
        <v>長尾WFCB</v>
      </c>
      <c r="C10" s="84" t="str">
        <f>ﾃﾞｰﾀﾃｰﾌﾞﾙ!D11</f>
        <v>北摂</v>
      </c>
      <c r="D10" s="104"/>
      <c r="E10" s="103" t="s">
        <v>16</v>
      </c>
      <c r="F10" s="100"/>
      <c r="G10" s="106" t="str">
        <f>ﾀｲﾑｽｹｼﾞｭｰﾙ!L7</f>
        <v>.</v>
      </c>
      <c r="H10" s="107" t="str">
        <f>IF(ISTEXT(G10),"",IF(G10&gt;=I10,IF(G10=I10,"△","○"),"●"))</f>
        <v/>
      </c>
      <c r="I10" s="108" t="str">
        <f>ﾀｲﾑｽｹｼﾞｭｰﾙ!N7</f>
        <v>.</v>
      </c>
      <c r="J10" s="53" t="str">
        <f>ﾀｲﾑｽｹｼﾞｭｰﾙ!L9</f>
        <v>.</v>
      </c>
      <c r="K10" s="55" t="str">
        <f>IF(ISTEXT(J10),"",IF(J10&gt;=L10,IF(J10=L10,"△","○"),"●"))</f>
        <v/>
      </c>
      <c r="L10" s="52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5">
        <f>COUNTIF(D10:L10,"○")</f>
        <v>0</v>
      </c>
      <c r="V10" s="125">
        <f>COUNTIF(D10:L10,"△")</f>
        <v>0</v>
      </c>
      <c r="W10" s="125">
        <f>(U10*3)+V10</f>
        <v>0</v>
      </c>
      <c r="X10" s="121"/>
      <c r="Y10" s="121"/>
      <c r="Z10" s="120"/>
      <c r="AA10" s="120"/>
    </row>
    <row r="11" spans="2:27" ht="27.95" customHeight="1" x14ac:dyDescent="0.15">
      <c r="B11" s="73" t="str">
        <f>ﾃﾞｰﾀﾃｰﾌﾞﾙ!C12</f>
        <v>FCうりぼう</v>
      </c>
      <c r="C11" s="84" t="str">
        <f>ﾃﾞｰﾀﾃｰﾌﾞﾙ!D12</f>
        <v>丹有</v>
      </c>
      <c r="D11" s="54" t="str">
        <f>I10</f>
        <v>.</v>
      </c>
      <c r="E11" s="55" t="str">
        <f>IF(ISTEXT(D11),"",IF(D11&gt;=F11,IF(D11=F11,"△","○"),"●"))</f>
        <v/>
      </c>
      <c r="F11" s="105" t="str">
        <f>G10</f>
        <v>.</v>
      </c>
      <c r="G11" s="109"/>
      <c r="H11" s="110" t="s">
        <v>16</v>
      </c>
      <c r="I11" s="111"/>
      <c r="J11" s="112" t="str">
        <f>ﾀｲﾑｽｹｼﾞｭｰﾙ!L11</f>
        <v>.</v>
      </c>
      <c r="K11" s="107" t="str">
        <f>IF(ISTEXT(J11),"",IF(J11&gt;=L11,IF(J11=L11,"△","○"),"●"))</f>
        <v/>
      </c>
      <c r="L11" s="113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5">
        <f>COUNTIF(D11:L11,"○")</f>
        <v>0</v>
      </c>
      <c r="V11" s="125">
        <f>COUNTIF(D11:L11,"△")</f>
        <v>0</v>
      </c>
      <c r="W11" s="125">
        <f>(U11*3)+V11</f>
        <v>0</v>
      </c>
      <c r="X11" s="120"/>
      <c r="Y11" s="120"/>
      <c r="Z11" s="121"/>
      <c r="AA11" s="121"/>
    </row>
    <row r="12" spans="2:27" ht="27.95" customHeight="1" thickBot="1" x14ac:dyDescent="0.2">
      <c r="B12" s="75" t="str">
        <f>ﾃﾞｰﾀﾃｰﾌﾞﾙ!C13</f>
        <v>SVICFA</v>
      </c>
      <c r="C12" s="85" t="s">
        <v>116</v>
      </c>
      <c r="D12" s="76" t="str">
        <f>L10</f>
        <v>.</v>
      </c>
      <c r="E12" s="81" t="str">
        <f>IF(ISTEXT(D12),"",IF(D12&gt;=F12,IF(D12=F12,"△","○"),"●"))</f>
        <v/>
      </c>
      <c r="F12" s="77" t="str">
        <f>J10</f>
        <v>.</v>
      </c>
      <c r="G12" s="78" t="str">
        <f>L11</f>
        <v>.</v>
      </c>
      <c r="H12" s="81" t="str">
        <f>IF(ISTEXT(G12),"",IF(G12&gt;=I12,IF(G12=I12,"△","○"),"●"))</f>
        <v/>
      </c>
      <c r="I12" s="78" t="str">
        <f>J11</f>
        <v>.</v>
      </c>
      <c r="J12" s="114"/>
      <c r="K12" s="115" t="s">
        <v>16</v>
      </c>
      <c r="L12" s="116"/>
      <c r="M12" s="124"/>
      <c r="N12" s="82"/>
      <c r="O12" s="82"/>
      <c r="P12" s="79"/>
      <c r="Q12" s="80"/>
      <c r="R12" s="6"/>
      <c r="S12" s="6"/>
      <c r="T12" s="6"/>
      <c r="U12" s="125">
        <f>COUNTIF(D12:L12,"○")</f>
        <v>0</v>
      </c>
      <c r="V12" s="125">
        <f>COUNTIF(D12:L12,"△")</f>
        <v>0</v>
      </c>
      <c r="W12" s="125">
        <f>(U12*3)+V12</f>
        <v>0</v>
      </c>
      <c r="X12" s="120"/>
      <c r="Y12" s="120"/>
      <c r="Z12" s="120"/>
      <c r="AA12" s="121"/>
    </row>
    <row r="13" spans="2:27" ht="27.95" customHeight="1" thickBot="1" x14ac:dyDescent="0.2">
      <c r="B13" s="6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5"/>
      <c r="V13" s="125"/>
      <c r="W13" s="126"/>
      <c r="X13" s="6"/>
      <c r="Y13" s="6"/>
      <c r="Z13" s="6"/>
      <c r="AA13" s="6"/>
    </row>
    <row r="14" spans="2:27" ht="27.95" customHeight="1" thickBot="1" x14ac:dyDescent="0.2">
      <c r="B14" s="74" t="s">
        <v>149</v>
      </c>
      <c r="C14" s="7" t="s">
        <v>11</v>
      </c>
      <c r="D14" s="14" t="str">
        <f>B15</f>
        <v>旭FCジュニア</v>
      </c>
      <c r="E14" s="14"/>
      <c r="F14" s="15"/>
      <c r="G14" s="14" t="str">
        <f>B16</f>
        <v>篠山FC</v>
      </c>
      <c r="H14" s="14"/>
      <c r="I14" s="14"/>
      <c r="J14" s="16" t="str">
        <f>B17</f>
        <v>明石FC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5"/>
      <c r="V14" s="125"/>
      <c r="W14" s="126"/>
      <c r="X14" s="117"/>
      <c r="Y14" s="118"/>
      <c r="Z14" s="119"/>
      <c r="AA14" s="117"/>
    </row>
    <row r="15" spans="2:27" ht="27.95" customHeight="1" thickTop="1" x14ac:dyDescent="0.15">
      <c r="B15" s="73" t="str">
        <f>ﾃﾞｰﾀﾃｰﾌﾞﾙ!C14</f>
        <v>旭FCジュニア</v>
      </c>
      <c r="C15" s="84" t="s">
        <v>130</v>
      </c>
      <c r="D15" s="104"/>
      <c r="E15" s="103" t="s">
        <v>16</v>
      </c>
      <c r="F15" s="100"/>
      <c r="G15" s="106" t="str">
        <f>ﾀｲﾑｽｹｼﾞｭｰﾙ!E8</f>
        <v>.</v>
      </c>
      <c r="H15" s="107" t="str">
        <f>IF(ISTEXT(G15),"",IF(G15&gt;=I15,IF(G15=I15,"△","○"),"●"))</f>
        <v/>
      </c>
      <c r="I15" s="108" t="str">
        <f>ﾀｲﾑｽｹｼﾞｭｰﾙ!G8</f>
        <v>.</v>
      </c>
      <c r="J15" s="53" t="str">
        <f>ﾀｲﾑｽｹｼﾞｭｰﾙ!E10</f>
        <v>.</v>
      </c>
      <c r="K15" s="55" t="str">
        <f>IF(ISTEXT(J15),"",IF(J15&gt;=L15,IF(J15=L15,"△","○"),"●"))</f>
        <v/>
      </c>
      <c r="L15" s="52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5">
        <f>COUNTIF(D15:L15,"○")</f>
        <v>0</v>
      </c>
      <c r="V15" s="125">
        <f>COUNTIF(D15:L15,"△")</f>
        <v>0</v>
      </c>
      <c r="W15" s="125">
        <f>(U15*3)+V15</f>
        <v>0</v>
      </c>
      <c r="X15" s="120"/>
      <c r="Y15" s="120"/>
      <c r="Z15" s="120"/>
      <c r="AA15" s="120"/>
    </row>
    <row r="16" spans="2:27" ht="27.95" customHeight="1" x14ac:dyDescent="0.15">
      <c r="B16" s="73" t="str">
        <f>ﾃﾞｰﾀﾃｰﾌﾞﾙ!C15</f>
        <v>篠山FC</v>
      </c>
      <c r="C16" s="84" t="s">
        <v>113</v>
      </c>
      <c r="D16" s="54" t="str">
        <f>I15</f>
        <v>.</v>
      </c>
      <c r="E16" s="55" t="str">
        <f>IF(ISTEXT(D16),"",IF(D16&gt;=F16,IF(D16=F16,"△","○"),"●"))</f>
        <v/>
      </c>
      <c r="F16" s="105" t="str">
        <f>G15</f>
        <v>.</v>
      </c>
      <c r="G16" s="109"/>
      <c r="H16" s="110" t="s">
        <v>16</v>
      </c>
      <c r="I16" s="111"/>
      <c r="J16" s="112" t="str">
        <f>ﾀｲﾑｽｹｼﾞｭｰﾙ!E12</f>
        <v>.</v>
      </c>
      <c r="K16" s="107" t="str">
        <f>IF(ISTEXT(J16),"",IF(J16&gt;=L16,IF(J16=L16,"△","○"),"●"))</f>
        <v/>
      </c>
      <c r="L16" s="113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5">
        <f>COUNTIF(D16:L16,"○")</f>
        <v>0</v>
      </c>
      <c r="V16" s="125">
        <f>COUNTIF(D16:L16,"△")</f>
        <v>0</v>
      </c>
      <c r="W16" s="125">
        <f>(U16*3)+V16</f>
        <v>0</v>
      </c>
      <c r="X16" s="121"/>
      <c r="Y16" s="121"/>
      <c r="Z16" s="121"/>
      <c r="AA16" s="121"/>
    </row>
    <row r="17" spans="2:27" ht="27.95" customHeight="1" thickBot="1" x14ac:dyDescent="0.2">
      <c r="B17" s="75" t="str">
        <f>ﾃﾞｰﾀﾃｰﾌﾞﾙ!C16</f>
        <v>明石FC</v>
      </c>
      <c r="C17" s="85" t="str">
        <f>ﾃﾞｰﾀﾃｰﾌﾞﾙ!D16</f>
        <v>明石</v>
      </c>
      <c r="D17" s="76" t="str">
        <f>L15</f>
        <v>.</v>
      </c>
      <c r="E17" s="81" t="str">
        <f>IF(ISTEXT(D17),"",IF(D17&gt;=F17,IF(D17=F17,"△","○"),"●"))</f>
        <v/>
      </c>
      <c r="F17" s="77" t="str">
        <f>J15</f>
        <v>.</v>
      </c>
      <c r="G17" s="78" t="str">
        <f>L16</f>
        <v>.</v>
      </c>
      <c r="H17" s="81" t="str">
        <f>IF(ISTEXT(G17),"",IF(G17&gt;=I17,IF(G17=I17,"△","○"),"●"))</f>
        <v/>
      </c>
      <c r="I17" s="78" t="str">
        <f>J16</f>
        <v>.</v>
      </c>
      <c r="J17" s="114"/>
      <c r="K17" s="115" t="s">
        <v>16</v>
      </c>
      <c r="L17" s="116"/>
      <c r="M17" s="124"/>
      <c r="N17" s="82"/>
      <c r="O17" s="82"/>
      <c r="P17" s="79"/>
      <c r="Q17" s="80"/>
      <c r="R17" s="6"/>
      <c r="S17" s="6"/>
      <c r="T17" s="6"/>
      <c r="U17" s="125">
        <f>COUNTIF(D17:L17,"○")</f>
        <v>0</v>
      </c>
      <c r="V17" s="125">
        <f>COUNTIF(D17:L17,"△")</f>
        <v>0</v>
      </c>
      <c r="W17" s="125">
        <f>(U17*3)+V17</f>
        <v>0</v>
      </c>
      <c r="X17" s="120"/>
      <c r="Y17" s="120"/>
      <c r="Z17" s="120"/>
      <c r="AA17" s="121"/>
    </row>
    <row r="18" spans="2:27" ht="27.95" customHeight="1" thickBot="1" x14ac:dyDescent="0.2">
      <c r="B18" s="6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5"/>
      <c r="V18" s="125"/>
      <c r="W18" s="126"/>
      <c r="X18" s="6"/>
      <c r="Y18" s="6"/>
      <c r="Z18" s="6"/>
      <c r="AA18" s="6"/>
    </row>
    <row r="19" spans="2:27" ht="27.95" customHeight="1" thickBot="1" x14ac:dyDescent="0.2">
      <c r="B19" s="74" t="s">
        <v>150</v>
      </c>
      <c r="C19" s="7" t="s">
        <v>11</v>
      </c>
      <c r="D19" s="14" t="str">
        <f>B20</f>
        <v>FCうりぼう</v>
      </c>
      <c r="E19" s="14"/>
      <c r="F19" s="15"/>
      <c r="G19" s="14" t="str">
        <f>B21</f>
        <v>SVICFA</v>
      </c>
      <c r="H19" s="14"/>
      <c r="I19" s="14"/>
      <c r="J19" s="16" t="str">
        <f>B22</f>
        <v>夢前蹴球団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5"/>
      <c r="V19" s="125"/>
      <c r="W19" s="126"/>
      <c r="X19" s="117"/>
      <c r="Y19" s="118"/>
      <c r="Z19" s="119"/>
      <c r="AA19" s="117"/>
    </row>
    <row r="20" spans="2:27" ht="27.95" customHeight="1" thickTop="1" x14ac:dyDescent="0.15">
      <c r="B20" s="73" t="str">
        <f>ﾃﾞｰﾀﾃｰﾌﾞﾙ!C17</f>
        <v>FCうりぼう</v>
      </c>
      <c r="C20" s="84" t="str">
        <f>ﾃﾞｰﾀﾃｰﾌﾞﾙ!D17</f>
        <v>丹有</v>
      </c>
      <c r="D20" s="104"/>
      <c r="E20" s="103" t="s">
        <v>16</v>
      </c>
      <c r="F20" s="100"/>
      <c r="G20" s="106" t="str">
        <f>ﾀｲﾑｽｹｼﾞｭｰﾙ!L8</f>
        <v>.</v>
      </c>
      <c r="H20" s="107" t="str">
        <f>IF(ISTEXT(G20),"",IF(G20&gt;=I20,IF(G20=I20,"△","○"),"●"))</f>
        <v/>
      </c>
      <c r="I20" s="108" t="str">
        <f>ﾀｲﾑｽｹｼﾞｭｰﾙ!N8</f>
        <v>.</v>
      </c>
      <c r="J20" s="53" t="str">
        <f>ﾀｲﾑｽｹｼﾞｭｰﾙ!L10</f>
        <v>.</v>
      </c>
      <c r="K20" s="55" t="str">
        <f>IF(ISTEXT(J20),"",IF(J20&gt;=L20,IF(J20=L20,"△","○"),"●"))</f>
        <v/>
      </c>
      <c r="L20" s="52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5">
        <f>COUNTIF(D20:L20,"○")</f>
        <v>0</v>
      </c>
      <c r="V20" s="125">
        <f>COUNTIF(D20:L20,"△")</f>
        <v>0</v>
      </c>
      <c r="W20" s="125">
        <f>(U20*3)+V20</f>
        <v>0</v>
      </c>
      <c r="X20" s="120"/>
      <c r="Y20" s="120"/>
      <c r="Z20" s="120"/>
      <c r="AA20" s="120"/>
    </row>
    <row r="21" spans="2:27" ht="27.95" customHeight="1" x14ac:dyDescent="0.15">
      <c r="B21" s="73" t="str">
        <f>ﾃﾞｰﾀﾃｰﾌﾞﾙ!C18</f>
        <v>SVICFA</v>
      </c>
      <c r="C21" s="84" t="str">
        <f>ﾃﾞｰﾀﾃｰﾌﾞﾙ!D18</f>
        <v>神戸</v>
      </c>
      <c r="D21" s="54" t="str">
        <f>I20</f>
        <v>.</v>
      </c>
      <c r="E21" s="55" t="str">
        <f>IF(ISTEXT(D21),"",IF(D21&gt;=F21,IF(D21=F21,"△","○"),"●"))</f>
        <v/>
      </c>
      <c r="F21" s="105" t="str">
        <f>G20</f>
        <v>.</v>
      </c>
      <c r="G21" s="109"/>
      <c r="H21" s="110" t="s">
        <v>16</v>
      </c>
      <c r="I21" s="111"/>
      <c r="J21" s="112" t="str">
        <f>ﾀｲﾑｽｹｼﾞｭｰﾙ!L12</f>
        <v>.</v>
      </c>
      <c r="K21" s="107" t="str">
        <f>IF(ISTEXT(J21),"",IF(J21&gt;=L21,IF(J21=L21,"△","○"),"●"))</f>
        <v/>
      </c>
      <c r="L21" s="113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5">
        <f>COUNTIF(D21:L21,"○")</f>
        <v>0</v>
      </c>
      <c r="V21" s="125">
        <f>COUNTIF(D21:L21,"△")</f>
        <v>0</v>
      </c>
      <c r="W21" s="125">
        <f>(U21*3)+V21</f>
        <v>0</v>
      </c>
      <c r="X21" s="121"/>
      <c r="Y21" s="121"/>
      <c r="Z21" s="121"/>
      <c r="AA21" s="121"/>
    </row>
    <row r="22" spans="2:27" ht="27.95" customHeight="1" thickBot="1" x14ac:dyDescent="0.2">
      <c r="B22" s="75" t="str">
        <f>ﾃﾞｰﾀﾃｰﾌﾞﾙ!C19</f>
        <v>夢前蹴球団</v>
      </c>
      <c r="C22" s="85" t="s">
        <v>117</v>
      </c>
      <c r="D22" s="76" t="str">
        <f>L20</f>
        <v>.</v>
      </c>
      <c r="E22" s="81" t="str">
        <f>IF(ISTEXT(D22),"",IF(D22&gt;=F22,IF(D22=F22,"△","○"),"●"))</f>
        <v/>
      </c>
      <c r="F22" s="77" t="str">
        <f>J20</f>
        <v>.</v>
      </c>
      <c r="G22" s="78" t="str">
        <f>L21</f>
        <v>.</v>
      </c>
      <c r="H22" s="81" t="str">
        <f>IF(ISTEXT(G22),"",IF(G22&gt;=I22,IF(G22=I22,"△","○"),"●"))</f>
        <v/>
      </c>
      <c r="I22" s="78" t="str">
        <f>J21</f>
        <v>.</v>
      </c>
      <c r="J22" s="114"/>
      <c r="K22" s="115" t="s">
        <v>16</v>
      </c>
      <c r="L22" s="116"/>
      <c r="M22" s="124"/>
      <c r="N22" s="82"/>
      <c r="O22" s="82"/>
      <c r="P22" s="79"/>
      <c r="Q22" s="80"/>
      <c r="R22" s="6"/>
      <c r="S22" s="6"/>
      <c r="T22" s="6"/>
      <c r="U22" s="125">
        <f>COUNTIF(D22:L22,"○")</f>
        <v>0</v>
      </c>
      <c r="V22" s="125">
        <f>COUNTIF(D22:L22,"△")</f>
        <v>0</v>
      </c>
      <c r="W22" s="125">
        <f>(U22*3)+V22</f>
        <v>0</v>
      </c>
      <c r="X22" s="120"/>
      <c r="Y22" s="120"/>
      <c r="Z22" s="120"/>
      <c r="AA22" s="121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99" t="str">
        <f>ﾃﾞｰﾀﾃｰﾌﾞﾙ!C1</f>
        <v>チャレンジカップ　U-11　U-9</v>
      </c>
      <c r="Q27" s="56"/>
      <c r="AA27" s="56"/>
    </row>
    <row r="28" spans="2:27" ht="20.100000000000001" customHeight="1" x14ac:dyDescent="0.15">
      <c r="B28" s="99"/>
      <c r="Q28" s="56"/>
      <c r="AA28" s="56"/>
    </row>
    <row r="29" spans="2:27" ht="15.95" customHeight="1" x14ac:dyDescent="0.15">
      <c r="B29" s="183" t="s">
        <v>103</v>
      </c>
      <c r="G29" s="177"/>
      <c r="H29" s="178"/>
      <c r="I29" s="178"/>
      <c r="J29" s="178"/>
    </row>
    <row r="30" spans="2:27" ht="24" customHeight="1" x14ac:dyDescent="0.15">
      <c r="B30" s="179"/>
      <c r="G30" s="181" t="s">
        <v>129</v>
      </c>
      <c r="H30" s="181"/>
      <c r="I30" s="181"/>
      <c r="J30" s="181"/>
      <c r="K30" s="182"/>
      <c r="L30" s="182"/>
      <c r="M30" s="182"/>
      <c r="N30" s="182"/>
      <c r="O30" s="182" t="s">
        <v>109</v>
      </c>
      <c r="P30" s="182"/>
    </row>
    <row r="31" spans="2:27" ht="20.100000000000001" customHeight="1" x14ac:dyDescent="0.15">
      <c r="B31" s="88"/>
      <c r="D31" t="s">
        <v>59</v>
      </c>
      <c r="H31" t="s">
        <v>60</v>
      </c>
      <c r="L31" t="s">
        <v>61</v>
      </c>
      <c r="P31" t="s">
        <v>62</v>
      </c>
    </row>
    <row r="32" spans="2:27" ht="20.100000000000001" customHeight="1" x14ac:dyDescent="0.15">
      <c r="B32" s="180" t="s">
        <v>100</v>
      </c>
      <c r="D32" s="242"/>
      <c r="E32" s="243"/>
      <c r="F32" s="244"/>
      <c r="G32" s="148"/>
      <c r="H32" s="242" t="str">
        <f>ﾃﾞｰﾀﾃｰﾌﾞﾙ!C33</f>
        <v>.</v>
      </c>
      <c r="I32" s="243"/>
      <c r="J32" s="244"/>
      <c r="K32" s="87"/>
      <c r="L32" s="242"/>
      <c r="M32" s="243"/>
      <c r="N32" s="244"/>
      <c r="O32" s="148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0"/>
      <c r="D33" s="245"/>
      <c r="E33" s="246"/>
      <c r="F33" s="247"/>
      <c r="G33" s="87" t="s">
        <v>63</v>
      </c>
      <c r="H33" s="245"/>
      <c r="I33" s="246"/>
      <c r="J33" s="247"/>
      <c r="K33" s="87"/>
      <c r="L33" s="245"/>
      <c r="M33" s="246"/>
      <c r="N33" s="247"/>
      <c r="O33" s="87" t="s">
        <v>63</v>
      </c>
      <c r="P33" s="245"/>
      <c r="Q33" s="246"/>
      <c r="R33" s="247"/>
      <c r="Y33" s="87"/>
    </row>
    <row r="34" spans="2:25" ht="20.100000000000001" customHeight="1" x14ac:dyDescent="0.15">
      <c r="B34" s="180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Y34" s="87"/>
    </row>
    <row r="35" spans="2:25" ht="20.100000000000001" customHeight="1" x14ac:dyDescent="0.15">
      <c r="B35" s="180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Y35" s="87"/>
    </row>
    <row r="36" spans="2:25" ht="20.100000000000001" customHeight="1" x14ac:dyDescent="0.15">
      <c r="B36" s="180"/>
      <c r="D36" t="s">
        <v>52</v>
      </c>
      <c r="H36" t="s">
        <v>53</v>
      </c>
      <c r="L36" t="s">
        <v>56</v>
      </c>
      <c r="P36" t="s">
        <v>64</v>
      </c>
    </row>
    <row r="37" spans="2:25" ht="20.100000000000001" customHeight="1" x14ac:dyDescent="0.15">
      <c r="B37" s="180" t="s">
        <v>101</v>
      </c>
      <c r="D37" s="242" t="str">
        <f>ﾃﾞｰﾀﾃｰﾌﾞﾙ!C33</f>
        <v>.</v>
      </c>
      <c r="E37" s="243"/>
      <c r="F37" s="244"/>
      <c r="G37" s="148"/>
      <c r="H37" s="242" t="str">
        <f>ﾃﾞｰﾀﾃｰﾌﾞﾙ!C36</f>
        <v>.</v>
      </c>
      <c r="I37" s="243"/>
      <c r="J37" s="244"/>
      <c r="K37" s="87"/>
      <c r="L37" s="242" t="str">
        <f>ﾃﾞｰﾀﾃｰﾌﾞﾙ!C34</f>
        <v>.</v>
      </c>
      <c r="M37" s="243"/>
      <c r="N37" s="244"/>
      <c r="O37" s="148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0"/>
      <c r="D38" s="245"/>
      <c r="E38" s="246"/>
      <c r="F38" s="247"/>
      <c r="G38" s="87" t="s">
        <v>63</v>
      </c>
      <c r="H38" s="245"/>
      <c r="I38" s="246"/>
      <c r="J38" s="247"/>
      <c r="K38" s="87"/>
      <c r="L38" s="245"/>
      <c r="M38" s="246"/>
      <c r="N38" s="247"/>
      <c r="O38" s="87" t="s">
        <v>63</v>
      </c>
      <c r="P38" s="245"/>
      <c r="Q38" s="246"/>
      <c r="R38" s="247"/>
      <c r="Y38" s="87"/>
    </row>
    <row r="39" spans="2:25" ht="20.100000000000001" customHeight="1" x14ac:dyDescent="0.15">
      <c r="B39" s="180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Y39" s="87"/>
    </row>
    <row r="40" spans="2:25" ht="20.100000000000001" customHeight="1" x14ac:dyDescent="0.15">
      <c r="B40" s="180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Y40" s="87"/>
    </row>
    <row r="41" spans="2:25" ht="20.100000000000001" customHeight="1" x14ac:dyDescent="0.15">
      <c r="B41" s="180"/>
      <c r="D41" t="s">
        <v>54</v>
      </c>
      <c r="H41" t="s">
        <v>55</v>
      </c>
      <c r="L41" t="s">
        <v>57</v>
      </c>
      <c r="P41" t="s">
        <v>58</v>
      </c>
    </row>
    <row r="42" spans="2:25" ht="20.100000000000001" customHeight="1" x14ac:dyDescent="0.15">
      <c r="B42" s="180" t="s">
        <v>102</v>
      </c>
      <c r="D42" s="242" t="str">
        <f>ﾃﾞｰﾀﾃｰﾌﾞﾙ!C39</f>
        <v>.</v>
      </c>
      <c r="E42" s="243"/>
      <c r="F42" s="244"/>
      <c r="G42" s="148"/>
      <c r="H42" s="242" t="str">
        <f>ﾃﾞｰﾀﾃｰﾌﾞﾙ!C42</f>
        <v>.</v>
      </c>
      <c r="I42" s="243"/>
      <c r="J42" s="244"/>
      <c r="K42" s="87"/>
      <c r="L42" s="242" t="str">
        <f>ﾃﾞｰﾀﾃｰﾌﾞﾙ!C40</f>
        <v>.</v>
      </c>
      <c r="M42" s="243"/>
      <c r="N42" s="244"/>
      <c r="O42" s="148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7" t="s">
        <v>63</v>
      </c>
      <c r="H43" s="245"/>
      <c r="I43" s="246"/>
      <c r="J43" s="247"/>
      <c r="K43" s="87"/>
      <c r="L43" s="245"/>
      <c r="M43" s="246"/>
      <c r="N43" s="247"/>
      <c r="O43" s="87" t="s">
        <v>63</v>
      </c>
      <c r="P43" s="245"/>
      <c r="Q43" s="246"/>
      <c r="R43" s="247"/>
      <c r="Y43" s="87"/>
    </row>
    <row r="44" spans="2:25" ht="20.100000000000001" customHeight="1" x14ac:dyDescent="0.15"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Y44" s="87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L2" sqref="L2:O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9" t="str">
        <f>ﾃﾞｰﾀﾃｰﾌﾞﾙ!C1</f>
        <v>チャレンジカップ　U-11　U-9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6" ht="24" x14ac:dyDescent="0.15">
      <c r="B2" s="299">
        <f>ﾃﾞｰﾀﾃｰﾌﾞﾙ!C2</f>
        <v>45374</v>
      </c>
      <c r="C2" s="300"/>
      <c r="D2" s="300"/>
      <c r="E2" s="98" t="s">
        <v>73</v>
      </c>
      <c r="F2" s="301">
        <f>WEEKDAY(B2,1)</f>
        <v>7</v>
      </c>
      <c r="G2" s="301"/>
      <c r="H2" s="93" t="s">
        <v>74</v>
      </c>
      <c r="I2" s="1"/>
      <c r="J2" s="1"/>
      <c r="K2" s="1"/>
      <c r="L2" s="298" t="str">
        <f>ﾃﾞｰﾀﾃｰﾌﾞﾙ!C5</f>
        <v>U-9　15-5-15　　U-11　20-5-20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2"/>
      <c r="B5" s="63"/>
      <c r="C5" s="294" t="s">
        <v>131</v>
      </c>
      <c r="D5" s="295"/>
      <c r="E5" s="296"/>
      <c r="F5" s="296"/>
      <c r="G5" s="296"/>
      <c r="H5" s="296"/>
      <c r="I5" s="297"/>
      <c r="J5" s="291" t="s">
        <v>132</v>
      </c>
      <c r="K5" s="292"/>
      <c r="L5" s="292"/>
      <c r="M5" s="292"/>
      <c r="N5" s="292"/>
      <c r="O5" s="292"/>
      <c r="P5" s="293"/>
    </row>
    <row r="6" spans="1:16" ht="39.950000000000003" customHeight="1" thickBot="1" x14ac:dyDescent="0.2">
      <c r="A6" s="68"/>
      <c r="B6" s="69" t="s">
        <v>7</v>
      </c>
      <c r="C6" s="70" t="s">
        <v>8</v>
      </c>
      <c r="D6" s="71" t="s">
        <v>13</v>
      </c>
      <c r="E6" s="290" t="s">
        <v>9</v>
      </c>
      <c r="F6" s="290"/>
      <c r="G6" s="290"/>
      <c r="H6" s="71" t="s">
        <v>14</v>
      </c>
      <c r="I6" s="72" t="s">
        <v>10</v>
      </c>
      <c r="J6" s="70" t="s">
        <v>8</v>
      </c>
      <c r="K6" s="71" t="s">
        <v>15</v>
      </c>
      <c r="L6" s="290" t="s">
        <v>9</v>
      </c>
      <c r="M6" s="290"/>
      <c r="N6" s="290"/>
      <c r="O6" s="71" t="s">
        <v>14</v>
      </c>
      <c r="P6" s="72" t="s">
        <v>10</v>
      </c>
    </row>
    <row r="7" spans="1:16" ht="39.950000000000003" customHeight="1" x14ac:dyDescent="0.15">
      <c r="A7" s="140">
        <v>1</v>
      </c>
      <c r="B7" s="141">
        <v>0.375</v>
      </c>
      <c r="C7" s="173" t="s">
        <v>124</v>
      </c>
      <c r="D7" s="64" t="str">
        <f>ﾃﾞｰﾀﾃｰﾌﾞﾙ!F24</f>
        <v>旭FCジュニア</v>
      </c>
      <c r="E7" s="65" t="s">
        <v>94</v>
      </c>
      <c r="F7" s="66" t="s">
        <v>17</v>
      </c>
      <c r="G7" s="67" t="s">
        <v>94</v>
      </c>
      <c r="H7" s="64" t="str">
        <f>ﾃﾞｰﾀﾃｰﾌﾞﾙ!H24</f>
        <v>長尾WFCA</v>
      </c>
      <c r="I7" s="138" t="s">
        <v>97</v>
      </c>
      <c r="J7" s="173" t="s">
        <v>128</v>
      </c>
      <c r="K7" s="64" t="str">
        <f>ﾃﾞｰﾀﾃｰﾌﾞﾙ!J24</f>
        <v>長尾WFCB</v>
      </c>
      <c r="L7" s="65" t="s">
        <v>94</v>
      </c>
      <c r="M7" s="66" t="s">
        <v>17</v>
      </c>
      <c r="N7" s="67" t="s">
        <v>94</v>
      </c>
      <c r="O7" s="64" t="str">
        <f>ﾃﾞｰﾀﾃｰﾌﾞﾙ!L24</f>
        <v>FCうりぼう</v>
      </c>
      <c r="P7" s="102" t="s">
        <v>97</v>
      </c>
    </row>
    <row r="8" spans="1:16" ht="39.950000000000003" customHeight="1" x14ac:dyDescent="0.15">
      <c r="A8" s="160">
        <v>2</v>
      </c>
      <c r="B8" s="161">
        <v>0.40277777777777773</v>
      </c>
      <c r="C8" s="174" t="s">
        <v>143</v>
      </c>
      <c r="D8" s="162" t="str">
        <f>ﾃﾞｰﾀﾃｰﾌﾞﾙ!F25</f>
        <v>旭FCジュニア</v>
      </c>
      <c r="E8" s="163" t="s">
        <v>94</v>
      </c>
      <c r="F8" s="164" t="s">
        <v>17</v>
      </c>
      <c r="G8" s="165" t="s">
        <v>94</v>
      </c>
      <c r="H8" s="162" t="str">
        <f>ﾃﾞｰﾀﾃｰﾌﾞﾙ!H25</f>
        <v>篠山FC</v>
      </c>
      <c r="I8" s="166" t="s">
        <v>97</v>
      </c>
      <c r="J8" s="174" t="s">
        <v>147</v>
      </c>
      <c r="K8" s="162" t="str">
        <f>ﾃﾞｰﾀﾃｰﾌﾞﾙ!J25</f>
        <v>FCうりぼう</v>
      </c>
      <c r="L8" s="163" t="s">
        <v>94</v>
      </c>
      <c r="M8" s="164" t="s">
        <v>17</v>
      </c>
      <c r="N8" s="165" t="s">
        <v>94</v>
      </c>
      <c r="O8" s="162" t="str">
        <f>ﾃﾞｰﾀﾃｰﾌﾞﾙ!L25</f>
        <v>SVICFA</v>
      </c>
      <c r="P8" s="167" t="s">
        <v>97</v>
      </c>
    </row>
    <row r="9" spans="1:16" ht="39.950000000000003" customHeight="1" x14ac:dyDescent="0.15">
      <c r="A9" s="57">
        <v>3</v>
      </c>
      <c r="B9" s="142">
        <v>0.4375</v>
      </c>
      <c r="C9" s="175" t="s">
        <v>125</v>
      </c>
      <c r="D9" s="4" t="str">
        <f>ﾃﾞｰﾀﾃｰﾌﾞﾙ!F26</f>
        <v>旭FCジュニア</v>
      </c>
      <c r="E9" s="58" t="s">
        <v>94</v>
      </c>
      <c r="F9" s="60" t="s">
        <v>17</v>
      </c>
      <c r="G9" s="59" t="s">
        <v>94</v>
      </c>
      <c r="H9" s="4" t="str">
        <f>ﾃﾞｰﾀﾃｰﾌﾞﾙ!H26</f>
        <v>SCクリヴォーネ</v>
      </c>
      <c r="I9" s="138" t="s">
        <v>97</v>
      </c>
      <c r="J9" s="175" t="s">
        <v>128</v>
      </c>
      <c r="K9" s="4" t="str">
        <f>ﾃﾞｰﾀﾃｰﾌﾞﾙ!J26</f>
        <v>長尾WFCB</v>
      </c>
      <c r="L9" s="58" t="s">
        <v>94</v>
      </c>
      <c r="M9" s="60" t="s">
        <v>17</v>
      </c>
      <c r="N9" s="59" t="s">
        <v>94</v>
      </c>
      <c r="O9" s="4" t="str">
        <f>ﾃﾞｰﾀﾃｰﾌﾞﾙ!L26</f>
        <v>SVICFA</v>
      </c>
      <c r="P9" s="102" t="s">
        <v>97</v>
      </c>
    </row>
    <row r="10" spans="1:16" ht="39.950000000000003" customHeight="1" x14ac:dyDescent="0.15">
      <c r="A10" s="160">
        <v>4</v>
      </c>
      <c r="B10" s="161">
        <v>0.46527777777777773</v>
      </c>
      <c r="C10" s="174" t="s">
        <v>143</v>
      </c>
      <c r="D10" s="162" t="str">
        <f>ﾃﾞｰﾀﾃｰﾌﾞﾙ!F27</f>
        <v>旭FCジュニア</v>
      </c>
      <c r="E10" s="163" t="s">
        <v>94</v>
      </c>
      <c r="F10" s="164" t="s">
        <v>17</v>
      </c>
      <c r="G10" s="165" t="s">
        <v>94</v>
      </c>
      <c r="H10" s="162" t="str">
        <f>ﾃﾞｰﾀﾃｰﾌﾞﾙ!H27</f>
        <v>明石FC</v>
      </c>
      <c r="I10" s="166" t="s">
        <v>97</v>
      </c>
      <c r="J10" s="174" t="s">
        <v>147</v>
      </c>
      <c r="K10" s="162" t="str">
        <f>ﾃﾞｰﾀﾃｰﾌﾞﾙ!J27</f>
        <v>FCうりぼう</v>
      </c>
      <c r="L10" s="163" t="s">
        <v>94</v>
      </c>
      <c r="M10" s="164" t="s">
        <v>17</v>
      </c>
      <c r="N10" s="165" t="s">
        <v>94</v>
      </c>
      <c r="O10" s="162" t="str">
        <f>ﾃﾞｰﾀﾃｰﾌﾞﾙ!L27</f>
        <v>夢前蹴球団</v>
      </c>
      <c r="P10" s="167" t="s">
        <v>97</v>
      </c>
    </row>
    <row r="11" spans="1:16" ht="39.950000000000003" customHeight="1" x14ac:dyDescent="0.15">
      <c r="A11" s="57">
        <v>5</v>
      </c>
      <c r="B11" s="142">
        <v>0.5</v>
      </c>
      <c r="C11" s="175" t="s">
        <v>124</v>
      </c>
      <c r="D11" s="4" t="str">
        <f>ﾃﾞｰﾀﾃｰﾌﾞﾙ!F28</f>
        <v>長尾WFCA</v>
      </c>
      <c r="E11" s="58" t="s">
        <v>94</v>
      </c>
      <c r="F11" s="60" t="s">
        <v>17</v>
      </c>
      <c r="G11" s="59" t="s">
        <v>94</v>
      </c>
      <c r="H11" s="4" t="str">
        <f>ﾃﾞｰﾀﾃｰﾌﾞﾙ!H28</f>
        <v>SCクリヴォーネ</v>
      </c>
      <c r="I11" s="138" t="s">
        <v>97</v>
      </c>
      <c r="J11" s="175" t="s">
        <v>128</v>
      </c>
      <c r="K11" s="4" t="str">
        <f>ﾃﾞｰﾀﾃｰﾌﾞﾙ!J28</f>
        <v>FCうりぼう</v>
      </c>
      <c r="L11" s="58" t="s">
        <v>94</v>
      </c>
      <c r="M11" s="60" t="s">
        <v>17</v>
      </c>
      <c r="N11" s="59" t="s">
        <v>94</v>
      </c>
      <c r="O11" s="4" t="str">
        <f>ﾃﾞｰﾀﾃｰﾌﾞﾙ!L28</f>
        <v>SVICFA</v>
      </c>
      <c r="P11" s="102" t="s">
        <v>97</v>
      </c>
    </row>
    <row r="12" spans="1:16" ht="39.950000000000003" customHeight="1" x14ac:dyDescent="0.15">
      <c r="A12" s="160">
        <v>6</v>
      </c>
      <c r="B12" s="161">
        <v>0.52777777777777779</v>
      </c>
      <c r="C12" s="174" t="s">
        <v>143</v>
      </c>
      <c r="D12" s="162" t="str">
        <f>ﾃﾞｰﾀﾃｰﾌﾞﾙ!F29</f>
        <v>篠山FC</v>
      </c>
      <c r="E12" s="163" t="s">
        <v>94</v>
      </c>
      <c r="F12" s="164" t="s">
        <v>17</v>
      </c>
      <c r="G12" s="165" t="s">
        <v>94</v>
      </c>
      <c r="H12" s="162" t="str">
        <f>ﾃﾞｰﾀﾃｰﾌﾞﾙ!H29</f>
        <v>明石FC</v>
      </c>
      <c r="I12" s="166" t="s">
        <v>97</v>
      </c>
      <c r="J12" s="174" t="s">
        <v>147</v>
      </c>
      <c r="K12" s="162" t="str">
        <f>ﾃﾞｰﾀﾃｰﾌﾞﾙ!J29</f>
        <v>SVICFA</v>
      </c>
      <c r="L12" s="163" t="s">
        <v>94</v>
      </c>
      <c r="M12" s="164" t="s">
        <v>17</v>
      </c>
      <c r="N12" s="165" t="s">
        <v>94</v>
      </c>
      <c r="O12" s="162" t="str">
        <f>ﾃﾞｰﾀﾃｰﾌﾞﾙ!L29</f>
        <v>夢前蹴球団</v>
      </c>
      <c r="P12" s="167" t="s">
        <v>97</v>
      </c>
    </row>
    <row r="13" spans="1:16" ht="14.1" customHeight="1" x14ac:dyDescent="0.15">
      <c r="A13" s="273">
        <v>7</v>
      </c>
      <c r="B13" s="285">
        <v>0.5625</v>
      </c>
      <c r="C13" s="281" t="s">
        <v>126</v>
      </c>
      <c r="D13" s="136" t="s">
        <v>83</v>
      </c>
      <c r="E13" s="270" t="s">
        <v>94</v>
      </c>
      <c r="F13" s="262" t="s">
        <v>17</v>
      </c>
      <c r="G13" s="266" t="s">
        <v>94</v>
      </c>
      <c r="H13" s="136" t="s">
        <v>85</v>
      </c>
      <c r="I13" s="139"/>
      <c r="J13" s="281" t="s">
        <v>135</v>
      </c>
      <c r="K13" s="136" t="s">
        <v>86</v>
      </c>
      <c r="L13" s="270" t="s">
        <v>94</v>
      </c>
      <c r="M13" s="262" t="s">
        <v>17</v>
      </c>
      <c r="N13" s="266" t="s">
        <v>94</v>
      </c>
      <c r="O13" s="136" t="s">
        <v>88</v>
      </c>
      <c r="P13" s="137"/>
    </row>
    <row r="14" spans="1:16" ht="26.1" customHeight="1" x14ac:dyDescent="0.15">
      <c r="A14" s="274"/>
      <c r="B14" s="286"/>
      <c r="C14" s="282"/>
      <c r="D14" s="64" t="str">
        <f>ﾃﾞｰﾀﾃｰﾌﾞﾙ!C33</f>
        <v>.</v>
      </c>
      <c r="E14" s="280"/>
      <c r="F14" s="279"/>
      <c r="G14" s="272"/>
      <c r="H14" s="64" t="str">
        <f>ﾃﾞｰﾀﾃｰﾌﾞﾙ!C36</f>
        <v>.</v>
      </c>
      <c r="I14" s="145" t="s">
        <v>97</v>
      </c>
      <c r="J14" s="302"/>
      <c r="K14" s="64" t="str">
        <f>ﾃﾞｰﾀﾃｰﾌﾞﾙ!C34</f>
        <v>.</v>
      </c>
      <c r="L14" s="280"/>
      <c r="M14" s="279"/>
      <c r="N14" s="272"/>
      <c r="O14" s="64" t="str">
        <f>ﾃﾞｰﾀﾃｰﾌﾞﾙ!C37</f>
        <v>.</v>
      </c>
      <c r="P14" s="143" t="s">
        <v>97</v>
      </c>
    </row>
    <row r="15" spans="1:16" ht="14.1" customHeight="1" x14ac:dyDescent="0.15">
      <c r="A15" s="273">
        <v>8</v>
      </c>
      <c r="B15" s="285">
        <v>0.59027777777777779</v>
      </c>
      <c r="C15" s="281" t="s">
        <v>127</v>
      </c>
      <c r="D15" s="136" t="s">
        <v>84</v>
      </c>
      <c r="E15" s="270" t="s">
        <v>94</v>
      </c>
      <c r="F15" s="262" t="s">
        <v>17</v>
      </c>
      <c r="G15" s="266" t="s">
        <v>94</v>
      </c>
      <c r="H15" s="136" t="s">
        <v>98</v>
      </c>
      <c r="I15" s="139"/>
      <c r="J15" s="264" t="s">
        <v>146</v>
      </c>
      <c r="K15" s="168" t="s">
        <v>87</v>
      </c>
      <c r="L15" s="254" t="s">
        <v>94</v>
      </c>
      <c r="M15" s="268" t="s">
        <v>17</v>
      </c>
      <c r="N15" s="258" t="s">
        <v>94</v>
      </c>
      <c r="O15" s="168" t="s">
        <v>99</v>
      </c>
      <c r="P15" s="170"/>
    </row>
    <row r="16" spans="1:16" ht="26.1" customHeight="1" x14ac:dyDescent="0.15">
      <c r="A16" s="274"/>
      <c r="B16" s="286"/>
      <c r="C16" s="282"/>
      <c r="D16" s="64" t="str">
        <f>ﾃﾞｰﾀﾃｰﾌﾞﾙ!C32</f>
        <v>.</v>
      </c>
      <c r="E16" s="280"/>
      <c r="F16" s="279"/>
      <c r="G16" s="272"/>
      <c r="H16" s="64" t="str">
        <f>ﾃﾞｰﾀﾃｰﾌﾞﾙ!C35</f>
        <v>.</v>
      </c>
      <c r="I16" s="145" t="s">
        <v>97</v>
      </c>
      <c r="J16" s="304"/>
      <c r="K16" s="171" t="str">
        <f>ﾃﾞｰﾀﾃｰﾌﾞﾙ!C38</f>
        <v>.</v>
      </c>
      <c r="L16" s="303"/>
      <c r="M16" s="305"/>
      <c r="N16" s="306"/>
      <c r="O16" s="171" t="str">
        <f>ﾃﾞｰﾀﾃｰﾌﾞﾙ!C41</f>
        <v>.</v>
      </c>
      <c r="P16" s="172" t="s">
        <v>97</v>
      </c>
    </row>
    <row r="17" spans="1:16" ht="14.1" customHeight="1" x14ac:dyDescent="0.15">
      <c r="A17" s="275">
        <v>9</v>
      </c>
      <c r="B17" s="287">
        <v>0.625</v>
      </c>
      <c r="C17" s="264" t="s">
        <v>144</v>
      </c>
      <c r="D17" s="168" t="s">
        <v>111</v>
      </c>
      <c r="E17" s="254" t="s">
        <v>94</v>
      </c>
      <c r="F17" s="268" t="s">
        <v>17</v>
      </c>
      <c r="G17" s="258" t="s">
        <v>94</v>
      </c>
      <c r="H17" s="168" t="s">
        <v>148</v>
      </c>
      <c r="I17" s="169"/>
      <c r="J17" s="248" t="s">
        <v>145</v>
      </c>
      <c r="K17" s="168" t="s">
        <v>106</v>
      </c>
      <c r="L17" s="254" t="s">
        <v>94</v>
      </c>
      <c r="M17" s="268" t="s">
        <v>17</v>
      </c>
      <c r="N17" s="258" t="s">
        <v>94</v>
      </c>
      <c r="O17" s="168" t="s">
        <v>107</v>
      </c>
      <c r="P17" s="170"/>
    </row>
    <row r="18" spans="1:16" ht="26.1" customHeight="1" x14ac:dyDescent="0.15">
      <c r="A18" s="276"/>
      <c r="B18" s="288"/>
      <c r="C18" s="265"/>
      <c r="D18" s="208" t="str">
        <f>ﾃﾞｰﾀﾃｰﾌﾞﾙ!C39</f>
        <v>.</v>
      </c>
      <c r="E18" s="255"/>
      <c r="F18" s="269"/>
      <c r="G18" s="259"/>
      <c r="H18" s="208" t="str">
        <f>ﾃﾞｰﾀﾃｰﾌﾞﾙ!C42</f>
        <v>.</v>
      </c>
      <c r="I18" s="210" t="s">
        <v>97</v>
      </c>
      <c r="J18" s="249"/>
      <c r="K18" s="208"/>
      <c r="L18" s="255"/>
      <c r="M18" s="269"/>
      <c r="N18" s="259"/>
      <c r="O18" s="208"/>
      <c r="P18" s="209" t="s">
        <v>97</v>
      </c>
    </row>
    <row r="19" spans="1:16" ht="14.1" customHeight="1" x14ac:dyDescent="0.15">
      <c r="A19" s="277">
        <v>10</v>
      </c>
      <c r="B19" s="252">
        <v>0.65972222222222221</v>
      </c>
      <c r="C19" s="283"/>
      <c r="D19" s="202"/>
      <c r="E19" s="256"/>
      <c r="F19" s="262" t="s">
        <v>17</v>
      </c>
      <c r="G19" s="260"/>
      <c r="H19" s="136"/>
      <c r="I19" s="203"/>
      <c r="J19" s="250"/>
      <c r="K19" s="204"/>
      <c r="L19" s="270" t="s">
        <v>94</v>
      </c>
      <c r="M19" s="262" t="s">
        <v>17</v>
      </c>
      <c r="N19" s="266" t="s">
        <v>94</v>
      </c>
      <c r="O19" s="136"/>
      <c r="P19" s="137"/>
    </row>
    <row r="20" spans="1:16" ht="26.1" customHeight="1" thickBot="1" x14ac:dyDescent="0.2">
      <c r="A20" s="278"/>
      <c r="B20" s="253"/>
      <c r="C20" s="284"/>
      <c r="D20" s="205"/>
      <c r="E20" s="257"/>
      <c r="F20" s="263"/>
      <c r="G20" s="261"/>
      <c r="H20" s="146"/>
      <c r="I20" s="206"/>
      <c r="J20" s="251"/>
      <c r="K20" s="207"/>
      <c r="L20" s="271"/>
      <c r="M20" s="263"/>
      <c r="N20" s="267"/>
      <c r="O20" s="146"/>
      <c r="P20" s="144"/>
    </row>
    <row r="21" spans="1:16" ht="16.5" customHeight="1" x14ac:dyDescent="0.15"/>
    <row r="22" spans="1:16" ht="24" customHeight="1" x14ac:dyDescent="0.15"/>
    <row r="23" spans="1:16" ht="24" customHeight="1" x14ac:dyDescent="0.15">
      <c r="D23" s="147"/>
    </row>
    <row r="24" spans="1:16" ht="24" customHeight="1" x14ac:dyDescent="0.15">
      <c r="D24" s="147"/>
    </row>
    <row r="25" spans="1:16" ht="24" customHeight="1" x14ac:dyDescent="0.15">
      <c r="D25" s="147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D3" sqref="D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6" bestFit="1" customWidth="1"/>
    <col min="6" max="6" width="15.625" customWidth="1"/>
    <col min="7" max="7" width="2.625" customWidth="1"/>
    <col min="8" max="8" width="15.625" customWidth="1"/>
    <col min="9" max="9" width="4.625" style="56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67</v>
      </c>
      <c r="C1" s="94" t="s">
        <v>136</v>
      </c>
    </row>
    <row r="2" spans="2:16" x14ac:dyDescent="0.15">
      <c r="B2" t="s">
        <v>68</v>
      </c>
      <c r="C2" s="95">
        <v>45374</v>
      </c>
    </row>
    <row r="3" spans="2:16" x14ac:dyDescent="0.15">
      <c r="B3" t="s">
        <v>69</v>
      </c>
      <c r="C3" s="94" t="s">
        <v>152</v>
      </c>
    </row>
    <row r="4" spans="2:16" x14ac:dyDescent="0.15">
      <c r="B4" t="s">
        <v>70</v>
      </c>
      <c r="C4" t="s">
        <v>137</v>
      </c>
    </row>
    <row r="5" spans="2:16" x14ac:dyDescent="0.15">
      <c r="B5" t="s">
        <v>72</v>
      </c>
      <c r="C5" s="97" t="s">
        <v>161</v>
      </c>
    </row>
    <row r="6" spans="2:16" ht="13.5" customHeight="1" x14ac:dyDescent="0.15">
      <c r="I6" s="94" t="s">
        <v>71</v>
      </c>
    </row>
    <row r="7" spans="2:16" ht="13.5" customHeight="1" x14ac:dyDescent="0.15">
      <c r="C7" t="s">
        <v>51</v>
      </c>
      <c r="F7" t="s">
        <v>50</v>
      </c>
      <c r="I7" s="91"/>
      <c r="J7" s="92"/>
    </row>
    <row r="8" spans="2:16" ht="13.5" customHeight="1" x14ac:dyDescent="0.15">
      <c r="B8" s="155">
        <v>1</v>
      </c>
      <c r="C8" s="213" t="s">
        <v>112</v>
      </c>
      <c r="D8" s="156" t="s">
        <v>89</v>
      </c>
      <c r="E8" s="157" t="s">
        <v>121</v>
      </c>
      <c r="F8" s="129">
        <f>COUNTIF($E$24:$L$31,C8)</f>
        <v>4</v>
      </c>
      <c r="G8" s="31">
        <f>SUM(M8:N8)</f>
        <v>2</v>
      </c>
      <c r="H8" s="31"/>
      <c r="I8" s="156" t="s">
        <v>89</v>
      </c>
      <c r="J8" s="213" t="s">
        <v>112</v>
      </c>
      <c r="M8">
        <f>COUNTIF($D$24:$D$31,C8)</f>
        <v>1</v>
      </c>
      <c r="N8">
        <f>COUNTIF($M$24:$M$31,C8)</f>
        <v>1</v>
      </c>
      <c r="P8" s="158"/>
    </row>
    <row r="9" spans="2:16" ht="13.5" customHeight="1" x14ac:dyDescent="0.15">
      <c r="B9" s="155">
        <v>2</v>
      </c>
      <c r="C9" s="213" t="s">
        <v>153</v>
      </c>
      <c r="D9" s="156" t="s">
        <v>114</v>
      </c>
      <c r="E9" s="157" t="s">
        <v>121</v>
      </c>
      <c r="F9" s="129">
        <f t="shared" ref="F9:F19" si="0">COUNTIF($E$24:$L$31,C9)</f>
        <v>2</v>
      </c>
      <c r="G9" s="31">
        <f t="shared" ref="G9:G19" si="1">SUM(M9:N9)</f>
        <v>1</v>
      </c>
      <c r="H9" s="40"/>
      <c r="I9" s="156" t="s">
        <v>114</v>
      </c>
      <c r="J9" s="213" t="s">
        <v>153</v>
      </c>
      <c r="M9">
        <f t="shared" ref="M9:M19" si="2">COUNTIF($D$24:$D$31,C9)</f>
        <v>1</v>
      </c>
      <c r="N9">
        <f t="shared" ref="N9:N18" si="3">COUNTIF($M$24:$M$31,C9)</f>
        <v>0</v>
      </c>
      <c r="P9" s="158"/>
    </row>
    <row r="10" spans="2:16" ht="13.5" customHeight="1" x14ac:dyDescent="0.15">
      <c r="B10" s="155">
        <v>3</v>
      </c>
      <c r="C10" s="213" t="s">
        <v>138</v>
      </c>
      <c r="D10" s="156" t="s">
        <v>140</v>
      </c>
      <c r="E10" s="157" t="s">
        <v>121</v>
      </c>
      <c r="F10" s="129">
        <f t="shared" si="0"/>
        <v>2</v>
      </c>
      <c r="G10" s="31">
        <f t="shared" si="1"/>
        <v>1</v>
      </c>
      <c r="H10" s="40"/>
      <c r="I10" s="156" t="s">
        <v>140</v>
      </c>
      <c r="J10" s="213" t="s">
        <v>138</v>
      </c>
      <c r="M10">
        <f t="shared" si="2"/>
        <v>0</v>
      </c>
      <c r="N10">
        <f t="shared" si="3"/>
        <v>1</v>
      </c>
      <c r="P10" s="158"/>
    </row>
    <row r="11" spans="2:16" ht="13.5" customHeight="1" x14ac:dyDescent="0.15">
      <c r="B11" s="217">
        <v>4</v>
      </c>
      <c r="C11" s="214" t="s">
        <v>154</v>
      </c>
      <c r="D11" s="216" t="s">
        <v>114</v>
      </c>
      <c r="E11" s="218" t="s">
        <v>122</v>
      </c>
      <c r="F11" s="129">
        <f t="shared" si="0"/>
        <v>2</v>
      </c>
      <c r="G11" s="31">
        <f t="shared" si="1"/>
        <v>1</v>
      </c>
      <c r="H11" s="40"/>
      <c r="I11" s="216" t="s">
        <v>114</v>
      </c>
      <c r="J11" s="214" t="s">
        <v>154</v>
      </c>
      <c r="M11">
        <f t="shared" si="2"/>
        <v>1</v>
      </c>
      <c r="N11">
        <f t="shared" si="3"/>
        <v>0</v>
      </c>
      <c r="P11" s="158"/>
    </row>
    <row r="12" spans="2:16" ht="13.5" customHeight="1" x14ac:dyDescent="0.15">
      <c r="B12" s="217">
        <v>5</v>
      </c>
      <c r="C12" s="215" t="s">
        <v>155</v>
      </c>
      <c r="D12" s="216" t="s">
        <v>113</v>
      </c>
      <c r="E12" s="218" t="s">
        <v>122</v>
      </c>
      <c r="F12" s="129">
        <f t="shared" si="0"/>
        <v>4</v>
      </c>
      <c r="G12" s="31">
        <f t="shared" si="1"/>
        <v>2</v>
      </c>
      <c r="H12" s="40"/>
      <c r="I12" s="216" t="s">
        <v>113</v>
      </c>
      <c r="J12" s="215" t="s">
        <v>155</v>
      </c>
      <c r="M12">
        <f t="shared" si="2"/>
        <v>0</v>
      </c>
      <c r="N12">
        <f t="shared" si="3"/>
        <v>2</v>
      </c>
      <c r="P12" s="158"/>
    </row>
    <row r="13" spans="2:16" ht="13.5" customHeight="1" x14ac:dyDescent="0.15">
      <c r="B13" s="217">
        <v>6</v>
      </c>
      <c r="C13" s="214" t="s">
        <v>120</v>
      </c>
      <c r="D13" s="216" t="s">
        <v>116</v>
      </c>
      <c r="E13" s="218" t="s">
        <v>123</v>
      </c>
      <c r="F13" s="129">
        <f t="shared" si="0"/>
        <v>4</v>
      </c>
      <c r="G13" s="31">
        <f t="shared" si="1"/>
        <v>2</v>
      </c>
      <c r="H13" s="31"/>
      <c r="I13" s="216" t="s">
        <v>116</v>
      </c>
      <c r="J13" s="214" t="s">
        <v>120</v>
      </c>
      <c r="M13">
        <f t="shared" si="2"/>
        <v>2</v>
      </c>
      <c r="N13">
        <f t="shared" si="3"/>
        <v>0</v>
      </c>
      <c r="P13" s="158"/>
    </row>
    <row r="14" spans="2:16" ht="13.5" customHeight="1" x14ac:dyDescent="0.15">
      <c r="B14" s="149">
        <v>7</v>
      </c>
      <c r="C14" s="211" t="s">
        <v>112</v>
      </c>
      <c r="D14" s="150" t="s">
        <v>89</v>
      </c>
      <c r="E14" s="151" t="s">
        <v>141</v>
      </c>
      <c r="F14" s="129">
        <f t="shared" si="0"/>
        <v>4</v>
      </c>
      <c r="G14" s="31">
        <f t="shared" si="1"/>
        <v>2</v>
      </c>
      <c r="H14" s="40"/>
      <c r="I14" s="150" t="s">
        <v>89</v>
      </c>
      <c r="J14" s="211" t="s">
        <v>112</v>
      </c>
      <c r="M14">
        <f t="shared" si="2"/>
        <v>1</v>
      </c>
      <c r="N14">
        <f t="shared" si="3"/>
        <v>1</v>
      </c>
      <c r="P14" s="158"/>
    </row>
    <row r="15" spans="2:16" ht="13.5" customHeight="1" x14ac:dyDescent="0.15">
      <c r="B15" s="149">
        <v>8</v>
      </c>
      <c r="C15" s="211" t="s">
        <v>157</v>
      </c>
      <c r="D15" s="150" t="s">
        <v>113</v>
      </c>
      <c r="E15" s="151" t="s">
        <v>141</v>
      </c>
      <c r="F15" s="129">
        <f t="shared" si="0"/>
        <v>2</v>
      </c>
      <c r="G15" s="31">
        <f t="shared" si="1"/>
        <v>1</v>
      </c>
      <c r="H15" s="31"/>
      <c r="I15" s="150" t="s">
        <v>113</v>
      </c>
      <c r="J15" s="211" t="s">
        <v>157</v>
      </c>
      <c r="M15">
        <f t="shared" si="2"/>
        <v>0</v>
      </c>
      <c r="N15">
        <f t="shared" si="3"/>
        <v>1</v>
      </c>
      <c r="P15" s="158"/>
    </row>
    <row r="16" spans="2:16" ht="13.5" customHeight="1" x14ac:dyDescent="0.15">
      <c r="B16" s="149">
        <v>9</v>
      </c>
      <c r="C16" s="211" t="s">
        <v>151</v>
      </c>
      <c r="D16" s="150" t="s">
        <v>139</v>
      </c>
      <c r="E16" s="151" t="s">
        <v>141</v>
      </c>
      <c r="F16" s="129">
        <f t="shared" si="0"/>
        <v>2</v>
      </c>
      <c r="G16" s="31">
        <f t="shared" si="1"/>
        <v>1</v>
      </c>
      <c r="H16" s="31"/>
      <c r="I16" s="150" t="s">
        <v>139</v>
      </c>
      <c r="J16" s="211" t="s">
        <v>151</v>
      </c>
      <c r="M16">
        <f t="shared" si="2"/>
        <v>0</v>
      </c>
      <c r="N16">
        <f t="shared" si="3"/>
        <v>1</v>
      </c>
      <c r="P16" s="158"/>
    </row>
    <row r="17" spans="1:16" ht="13.5" customHeight="1" x14ac:dyDescent="0.15">
      <c r="B17" s="152">
        <v>10</v>
      </c>
      <c r="C17" s="212" t="s">
        <v>155</v>
      </c>
      <c r="D17" s="153" t="s">
        <v>113</v>
      </c>
      <c r="E17" s="154" t="s">
        <v>142</v>
      </c>
      <c r="F17" s="129">
        <f t="shared" si="0"/>
        <v>4</v>
      </c>
      <c r="G17" s="31">
        <f t="shared" si="1"/>
        <v>2</v>
      </c>
      <c r="H17" s="31"/>
      <c r="I17" s="153" t="s">
        <v>113</v>
      </c>
      <c r="J17" s="212" t="s">
        <v>155</v>
      </c>
      <c r="M17">
        <f t="shared" si="2"/>
        <v>0</v>
      </c>
      <c r="N17">
        <f t="shared" si="3"/>
        <v>2</v>
      </c>
      <c r="P17" s="158"/>
    </row>
    <row r="18" spans="1:16" ht="13.5" customHeight="1" x14ac:dyDescent="0.15">
      <c r="B18" s="152">
        <v>11</v>
      </c>
      <c r="C18" s="212" t="s">
        <v>120</v>
      </c>
      <c r="D18" s="153" t="s">
        <v>116</v>
      </c>
      <c r="E18" s="154" t="s">
        <v>142</v>
      </c>
      <c r="F18" s="129">
        <f t="shared" si="0"/>
        <v>4</v>
      </c>
      <c r="G18" s="31">
        <f t="shared" si="1"/>
        <v>2</v>
      </c>
      <c r="H18" s="31"/>
      <c r="I18" s="153" t="s">
        <v>116</v>
      </c>
      <c r="J18" s="212" t="s">
        <v>120</v>
      </c>
      <c r="M18">
        <f t="shared" si="2"/>
        <v>2</v>
      </c>
      <c r="N18">
        <f t="shared" si="3"/>
        <v>0</v>
      </c>
      <c r="P18" s="158"/>
    </row>
    <row r="19" spans="1:16" ht="13.5" customHeight="1" x14ac:dyDescent="0.15">
      <c r="B19" s="152">
        <v>12</v>
      </c>
      <c r="C19" s="212" t="s">
        <v>156</v>
      </c>
      <c r="D19" s="153" t="s">
        <v>117</v>
      </c>
      <c r="E19" s="154" t="s">
        <v>142</v>
      </c>
      <c r="F19" s="129">
        <f t="shared" si="0"/>
        <v>2</v>
      </c>
      <c r="G19" s="31">
        <f t="shared" si="1"/>
        <v>1</v>
      </c>
      <c r="H19" s="31"/>
      <c r="I19" s="153" t="s">
        <v>117</v>
      </c>
      <c r="J19" s="212" t="s">
        <v>156</v>
      </c>
      <c r="M19">
        <f t="shared" si="2"/>
        <v>1</v>
      </c>
      <c r="N19">
        <f>COUNTIF($M$24:$M$31,C19)</f>
        <v>0</v>
      </c>
      <c r="P19" s="158"/>
    </row>
    <row r="20" spans="1:16" ht="13.5" customHeight="1" x14ac:dyDescent="0.15"/>
    <row r="21" spans="1:16" ht="13.5" customHeight="1" x14ac:dyDescent="0.15">
      <c r="P21" s="158"/>
    </row>
    <row r="22" spans="1:16" ht="13.5" customHeight="1" x14ac:dyDescent="0.15"/>
    <row r="23" spans="1:16" ht="13.5" customHeight="1" x14ac:dyDescent="0.15">
      <c r="D23" t="s">
        <v>75</v>
      </c>
      <c r="F23" t="s">
        <v>76</v>
      </c>
      <c r="J23" t="s">
        <v>77</v>
      </c>
      <c r="M23" t="s">
        <v>75</v>
      </c>
    </row>
    <row r="24" spans="1:16" ht="13.5" customHeight="1" x14ac:dyDescent="0.15">
      <c r="D24" t="str">
        <f>C14</f>
        <v>旭FCジュニア</v>
      </c>
      <c r="E24" s="56" t="s">
        <v>6</v>
      </c>
      <c r="F24" t="str">
        <f>C8</f>
        <v>旭FCジュニア</v>
      </c>
      <c r="H24" t="str">
        <f>C9</f>
        <v>長尾WFCA</v>
      </c>
      <c r="I24" s="56" t="s">
        <v>12</v>
      </c>
      <c r="J24" t="str">
        <f>C11</f>
        <v>長尾WFCB</v>
      </c>
      <c r="L24" t="str">
        <f>C12</f>
        <v>FCうりぼう</v>
      </c>
      <c r="M24" t="str">
        <f>C17</f>
        <v>FCうりぼう</v>
      </c>
    </row>
    <row r="25" spans="1:16" ht="13.5" customHeight="1" x14ac:dyDescent="0.15">
      <c r="D25" t="str">
        <f>C11</f>
        <v>長尾WFCB</v>
      </c>
      <c r="E25" s="56" t="s">
        <v>5</v>
      </c>
      <c r="F25" t="str">
        <f>C14</f>
        <v>旭FCジュニア</v>
      </c>
      <c r="H25" t="str">
        <f>C15</f>
        <v>篠山FC</v>
      </c>
      <c r="I25" s="56" t="s">
        <v>49</v>
      </c>
      <c r="J25" t="str">
        <f>C17</f>
        <v>FCうりぼう</v>
      </c>
      <c r="L25" t="str">
        <f>C18</f>
        <v>SVICFA</v>
      </c>
      <c r="M25" t="str">
        <f>C8</f>
        <v>旭FCジュニア</v>
      </c>
    </row>
    <row r="26" spans="1:16" ht="13.5" customHeight="1" x14ac:dyDescent="0.15">
      <c r="D26" t="str">
        <f>C18</f>
        <v>SVICFA</v>
      </c>
      <c r="E26" s="56" t="s">
        <v>6</v>
      </c>
      <c r="F26" t="str">
        <f>C8</f>
        <v>旭FCジュニア</v>
      </c>
      <c r="H26" t="str">
        <f>C10</f>
        <v>SCクリヴォーネ</v>
      </c>
      <c r="I26" s="56" t="s">
        <v>12</v>
      </c>
      <c r="J26" t="str">
        <f>C11</f>
        <v>長尾WFCB</v>
      </c>
      <c r="L26" t="str">
        <f>C13</f>
        <v>SVICFA</v>
      </c>
      <c r="M26" t="str">
        <f>C15</f>
        <v>篠山FC</v>
      </c>
    </row>
    <row r="27" spans="1:16" ht="13.5" customHeight="1" x14ac:dyDescent="0.15">
      <c r="D27" t="str">
        <f>C9</f>
        <v>長尾WFCA</v>
      </c>
      <c r="E27" s="56" t="s">
        <v>5</v>
      </c>
      <c r="F27" t="str">
        <f>C14</f>
        <v>旭FCジュニア</v>
      </c>
      <c r="H27" t="str">
        <f>C16</f>
        <v>明石FC</v>
      </c>
      <c r="I27" s="56" t="s">
        <v>49</v>
      </c>
      <c r="J27" t="str">
        <f>C17</f>
        <v>FCうりぼう</v>
      </c>
      <c r="L27" t="str">
        <f>C19</f>
        <v>夢前蹴球団</v>
      </c>
      <c r="M27" t="str">
        <f>C12</f>
        <v>FCうりぼう</v>
      </c>
    </row>
    <row r="28" spans="1:16" ht="13.5" customHeight="1" x14ac:dyDescent="0.15">
      <c r="B28" s="131"/>
      <c r="C28" s="131"/>
      <c r="D28" t="str">
        <f>C19</f>
        <v>夢前蹴球団</v>
      </c>
      <c r="E28" s="56" t="s">
        <v>6</v>
      </c>
      <c r="F28" t="str">
        <f>C9</f>
        <v>長尾WFCA</v>
      </c>
      <c r="H28" t="str">
        <f>C10</f>
        <v>SCクリヴォーネ</v>
      </c>
      <c r="I28" s="56" t="s">
        <v>12</v>
      </c>
      <c r="J28" t="str">
        <f>C12</f>
        <v>FCうりぼう</v>
      </c>
      <c r="L28" t="str">
        <f>C13</f>
        <v>SVICFA</v>
      </c>
      <c r="M28" t="str">
        <f>C16</f>
        <v>明石FC</v>
      </c>
    </row>
    <row r="29" spans="1:16" ht="13.5" customHeight="1" x14ac:dyDescent="0.15">
      <c r="B29" s="131"/>
      <c r="C29" s="131"/>
      <c r="D29" t="str">
        <f>C13</f>
        <v>SVICFA</v>
      </c>
      <c r="E29" s="56" t="s">
        <v>5</v>
      </c>
      <c r="F29" t="str">
        <f>C15</f>
        <v>篠山FC</v>
      </c>
      <c r="H29" t="str">
        <f>C16</f>
        <v>明石FC</v>
      </c>
      <c r="I29" s="56" t="s">
        <v>49</v>
      </c>
      <c r="J29" t="str">
        <f>C18</f>
        <v>SVICFA</v>
      </c>
      <c r="L29" t="str">
        <f>C19</f>
        <v>夢前蹴球団</v>
      </c>
      <c r="M29" t="str">
        <f>C10</f>
        <v>SCクリヴォーネ</v>
      </c>
    </row>
    <row r="30" spans="1:16" ht="13.5" customHeight="1" x14ac:dyDescent="0.15">
      <c r="B30" s="131"/>
      <c r="C30" s="131"/>
    </row>
    <row r="31" spans="1:16" ht="13.5" customHeight="1" x14ac:dyDescent="0.15"/>
    <row r="32" spans="1:16" ht="13.5" customHeight="1" x14ac:dyDescent="0.15">
      <c r="A32" s="133" t="s">
        <v>90</v>
      </c>
      <c r="B32" s="132">
        <v>1</v>
      </c>
      <c r="C32" s="132" t="s">
        <v>95</v>
      </c>
    </row>
    <row r="33" spans="1:3" ht="13.5" customHeight="1" x14ac:dyDescent="0.15">
      <c r="A33" s="133" t="s">
        <v>90</v>
      </c>
      <c r="B33" s="134">
        <v>2</v>
      </c>
      <c r="C33" s="132" t="s">
        <v>95</v>
      </c>
    </row>
    <row r="34" spans="1:3" ht="13.5" customHeight="1" x14ac:dyDescent="0.15">
      <c r="A34" s="133" t="s">
        <v>90</v>
      </c>
      <c r="B34" s="134">
        <v>3</v>
      </c>
      <c r="C34" s="132" t="s">
        <v>95</v>
      </c>
    </row>
    <row r="35" spans="1:3" ht="13.5" customHeight="1" x14ac:dyDescent="0.15">
      <c r="A35" s="135" t="s">
        <v>91</v>
      </c>
      <c r="B35" s="130">
        <v>1</v>
      </c>
      <c r="C35" s="131" t="s">
        <v>95</v>
      </c>
    </row>
    <row r="36" spans="1:3" ht="13.5" customHeight="1" x14ac:dyDescent="0.15">
      <c r="A36" s="135" t="s">
        <v>91</v>
      </c>
      <c r="B36" s="130">
        <v>2</v>
      </c>
      <c r="C36" s="131" t="s">
        <v>95</v>
      </c>
    </row>
    <row r="37" spans="1:3" ht="13.5" customHeight="1" x14ac:dyDescent="0.15">
      <c r="A37" s="135" t="s">
        <v>91</v>
      </c>
      <c r="B37" s="130">
        <v>3</v>
      </c>
      <c r="C37" s="131" t="s">
        <v>95</v>
      </c>
    </row>
    <row r="38" spans="1:3" ht="13.5" customHeight="1" x14ac:dyDescent="0.15">
      <c r="A38" s="133" t="s">
        <v>92</v>
      </c>
      <c r="B38" s="134">
        <v>1</v>
      </c>
      <c r="C38" s="132" t="s">
        <v>95</v>
      </c>
    </row>
    <row r="39" spans="1:3" ht="13.5" customHeight="1" x14ac:dyDescent="0.15">
      <c r="A39" s="133" t="s">
        <v>92</v>
      </c>
      <c r="B39" s="134">
        <v>2</v>
      </c>
      <c r="C39" s="132" t="s">
        <v>95</v>
      </c>
    </row>
    <row r="40" spans="1:3" ht="13.5" customHeight="1" x14ac:dyDescent="0.15">
      <c r="A40" s="133" t="s">
        <v>92</v>
      </c>
      <c r="B40" s="134">
        <v>3</v>
      </c>
      <c r="C40" s="132" t="s">
        <v>95</v>
      </c>
    </row>
    <row r="41" spans="1:3" ht="13.5" customHeight="1" x14ac:dyDescent="0.15">
      <c r="A41" s="135" t="s">
        <v>93</v>
      </c>
      <c r="B41" s="130">
        <v>1</v>
      </c>
      <c r="C41" s="131" t="s">
        <v>95</v>
      </c>
    </row>
    <row r="42" spans="1:3" ht="13.5" customHeight="1" x14ac:dyDescent="0.15">
      <c r="A42" s="135" t="s">
        <v>93</v>
      </c>
      <c r="B42" s="130">
        <v>2</v>
      </c>
      <c r="C42" s="131" t="s">
        <v>95</v>
      </c>
    </row>
    <row r="43" spans="1:3" ht="13.5" customHeight="1" x14ac:dyDescent="0.15">
      <c r="A43" s="135" t="s">
        <v>93</v>
      </c>
      <c r="B43" s="130">
        <v>3</v>
      </c>
      <c r="C43" s="131" t="s">
        <v>95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2024-03-11T20:56:23Z</dcterms:modified>
</cp:coreProperties>
</file>