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oku11/Documents/00書類 - 宮内嘉和のMacBook Air/00SOCCER/01soccer2025/02北播磨4種/10北播磨大会/01ダイセルカップ県U-12選手権大会/"/>
    </mc:Choice>
  </mc:AlternateContent>
  <xr:revisionPtr revIDLastSave="0" documentId="13_ncr:1_{A1A004D7-BC4C-FB4A-8C75-442BE15CFC41}" xr6:coauthVersionLast="47" xr6:coauthVersionMax="47" xr10:uidLastSave="{00000000-0000-0000-0000-000000000000}"/>
  <bookViews>
    <workbookView xWindow="0" yWindow="500" windowWidth="25840" windowHeight="17500" xr2:uid="{00000000-000D-0000-FFFF-FFFF00000000}"/>
  </bookViews>
  <sheets>
    <sheet name="大会実施方法" sheetId="4" r:id="rId1"/>
    <sheet name="大会組合せ表" sheetId="1" r:id="rId2"/>
    <sheet name="星取り表" sheetId="9" r:id="rId3"/>
    <sheet name="日程" sheetId="11" r:id="rId4"/>
    <sheet name="抽選" sheetId="10" r:id="rId5"/>
    <sheet name="Sheet3" sheetId="16" r:id="rId6"/>
  </sheets>
  <definedNames>
    <definedName name="_xlnm.Print_Area" localSheetId="2">星取り表!$A$1:$AR$43</definedName>
    <definedName name="_xlnm.Print_Area" localSheetId="0">大会実施方法!$A$1:$K$42</definedName>
    <definedName name="_xlnm.Print_Area" localSheetId="1">大会組合せ表!$A$1:$M$53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11" l="1"/>
  <c r="M26" i="11"/>
  <c r="L34" i="11"/>
  <c r="M18" i="11"/>
  <c r="AA26" i="11"/>
  <c r="AA28" i="11"/>
  <c r="L26" i="11"/>
  <c r="L28" i="11"/>
  <c r="L32" i="11"/>
  <c r="M32" i="11"/>
  <c r="AA14" i="11"/>
  <c r="AA32" i="11"/>
  <c r="M28" i="11"/>
  <c r="L36" i="11"/>
  <c r="M34" i="11"/>
  <c r="AA10" i="11"/>
  <c r="Z10" i="11"/>
  <c r="AA36" i="11"/>
  <c r="Z36" i="11"/>
  <c r="AA34" i="11"/>
  <c r="Z34" i="11"/>
  <c r="Z32" i="11"/>
  <c r="Z28" i="11"/>
  <c r="Z26" i="11"/>
  <c r="AA18" i="11"/>
  <c r="Z18" i="11"/>
  <c r="Z14" i="11"/>
  <c r="AA12" i="11"/>
  <c r="Z12" i="11"/>
  <c r="M36" i="11"/>
  <c r="L18" i="11"/>
  <c r="M14" i="11"/>
  <c r="L14" i="11"/>
  <c r="M12" i="11"/>
  <c r="L12" i="11"/>
  <c r="L10" i="11"/>
  <c r="X36" i="11"/>
  <c r="T36" i="11"/>
  <c r="X34" i="11"/>
  <c r="T34" i="11"/>
  <c r="X32" i="11"/>
  <c r="T32" i="11"/>
  <c r="X28" i="11"/>
  <c r="T28" i="11"/>
  <c r="X26" i="11"/>
  <c r="T26" i="11"/>
  <c r="X18" i="11"/>
  <c r="T18" i="11"/>
  <c r="X14" i="11"/>
  <c r="T14" i="11"/>
  <c r="X12" i="11"/>
  <c r="T12" i="11"/>
  <c r="X10" i="11"/>
  <c r="T10" i="11"/>
  <c r="J36" i="11"/>
  <c r="F36" i="11"/>
  <c r="J34" i="11"/>
  <c r="F34" i="11"/>
  <c r="J32" i="11"/>
  <c r="F32" i="11"/>
  <c r="J28" i="11"/>
  <c r="F28" i="11"/>
  <c r="J26" i="11"/>
  <c r="F26" i="11"/>
  <c r="J14" i="11"/>
  <c r="J18" i="11"/>
  <c r="F18" i="11"/>
  <c r="F14" i="11"/>
  <c r="J12" i="11"/>
  <c r="F12" i="11"/>
  <c r="J10" i="11"/>
  <c r="F10" i="11"/>
  <c r="AM41" i="9"/>
  <c r="AK41" i="9"/>
  <c r="AK34" i="9"/>
  <c r="AK6" i="9"/>
  <c r="AI6" i="9"/>
  <c r="D14" i="1"/>
  <c r="A29" i="9" s="1"/>
  <c r="S44" i="9"/>
  <c r="N44" i="9"/>
  <c r="I44" i="9"/>
  <c r="A44" i="9"/>
  <c r="V40" i="9" s="1"/>
  <c r="X43" i="9"/>
  <c r="N43" i="9"/>
  <c r="I43" i="9"/>
  <c r="X42" i="9"/>
  <c r="S42" i="9"/>
  <c r="I42" i="9"/>
  <c r="X41" i="9"/>
  <c r="S41" i="9"/>
  <c r="N41" i="9"/>
  <c r="L14" i="1"/>
  <c r="A43" i="9" s="1"/>
  <c r="Q40" i="9" s="1"/>
  <c r="J14" i="1"/>
  <c r="A42" i="9" s="1"/>
  <c r="L40" i="9" s="1"/>
  <c r="H14" i="1"/>
  <c r="A36" i="9" s="1"/>
  <c r="F14" i="1"/>
  <c r="A35" i="9" s="1"/>
  <c r="K12" i="1"/>
  <c r="A41" i="9" s="1"/>
  <c r="G40" i="9" s="1"/>
  <c r="G12" i="1"/>
  <c r="A34" i="9" s="1"/>
  <c r="C12" i="1"/>
  <c r="A27" i="9" s="1"/>
  <c r="L8" i="1"/>
  <c r="A22" i="9" s="1"/>
  <c r="J8" i="1"/>
  <c r="A21" i="9" s="1"/>
  <c r="K6" i="1"/>
  <c r="A20" i="9" s="1"/>
  <c r="H8" i="1"/>
  <c r="F8" i="1"/>
  <c r="D8" i="1"/>
  <c r="B8" i="1"/>
  <c r="B14" i="1"/>
  <c r="A28" i="9" s="1"/>
  <c r="AA43" i="9" l="1"/>
  <c r="AC43" i="9"/>
  <c r="AM43" i="9" s="1"/>
  <c r="AC42" i="9"/>
  <c r="AA41" i="9"/>
  <c r="AC41" i="9"/>
  <c r="AC44" i="9"/>
  <c r="AA44" i="9"/>
  <c r="AA42" i="9"/>
  <c r="AI43" i="9" l="1"/>
  <c r="AK43" i="9"/>
  <c r="AO43" i="9" s="1"/>
  <c r="AI41" i="9"/>
  <c r="AO41" i="9"/>
  <c r="AM42" i="9"/>
  <c r="AK42" i="9"/>
  <c r="AO42" i="9" s="1"/>
  <c r="BF42" i="9" s="1"/>
  <c r="AI42" i="9"/>
  <c r="BF44" i="9"/>
  <c r="AM44" i="9"/>
  <c r="AK44" i="9"/>
  <c r="AO44" i="9" s="1"/>
  <c r="AI44" i="9"/>
  <c r="AQ44" i="9"/>
  <c r="BF43" i="9" l="1"/>
  <c r="BF41" i="9"/>
  <c r="AQ42" i="9"/>
  <c r="AQ43" i="9"/>
  <c r="AQ41" i="9"/>
  <c r="A37" i="9" l="1"/>
  <c r="L33" i="9" l="1"/>
  <c r="A30" i="9"/>
  <c r="S37" i="9"/>
  <c r="N37" i="9"/>
  <c r="I37" i="9"/>
  <c r="V33" i="9"/>
  <c r="X36" i="9"/>
  <c r="N36" i="9"/>
  <c r="I36" i="9"/>
  <c r="Q33" i="9"/>
  <c r="X35" i="9"/>
  <c r="S35" i="9"/>
  <c r="I35" i="9"/>
  <c r="X34" i="9"/>
  <c r="S34" i="9"/>
  <c r="N34" i="9"/>
  <c r="G6" i="1"/>
  <c r="C6" i="1"/>
  <c r="A6" i="9" l="1"/>
  <c r="G5" i="9" s="1"/>
  <c r="G33" i="9"/>
  <c r="A8" i="9"/>
  <c r="Q5" i="9" s="1"/>
  <c r="A7" i="9"/>
  <c r="L5" i="9" s="1"/>
  <c r="G26" i="9"/>
  <c r="AC36" i="9"/>
  <c r="AA35" i="9"/>
  <c r="AC35" i="9"/>
  <c r="AC34" i="9"/>
  <c r="AC37" i="9"/>
  <c r="AA37" i="9"/>
  <c r="AA34" i="9"/>
  <c r="AA36" i="9"/>
  <c r="I7" i="9"/>
  <c r="A13" i="9"/>
  <c r="G12" i="9" s="1"/>
  <c r="N6" i="9"/>
  <c r="N9" i="9"/>
  <c r="N8" i="9"/>
  <c r="I8" i="9"/>
  <c r="V26" i="9"/>
  <c r="A23" i="9"/>
  <c r="A16" i="9"/>
  <c r="A9" i="9"/>
  <c r="AA58" i="11"/>
  <c r="Z58" i="11"/>
  <c r="AA54" i="11"/>
  <c r="Z54" i="11"/>
  <c r="AA50" i="11"/>
  <c r="Z50" i="11"/>
  <c r="AA48" i="11"/>
  <c r="Z48" i="11"/>
  <c r="M54" i="11"/>
  <c r="M50" i="11"/>
  <c r="M48" i="11"/>
  <c r="M58" i="11"/>
  <c r="L58" i="11"/>
  <c r="L54" i="11"/>
  <c r="L50" i="11"/>
  <c r="J38" i="11"/>
  <c r="F38" i="11"/>
  <c r="V37" i="11"/>
  <c r="H37" i="11"/>
  <c r="S30" i="9"/>
  <c r="N30" i="9"/>
  <c r="I30" i="9"/>
  <c r="X29" i="9"/>
  <c r="N29" i="9"/>
  <c r="I29" i="9"/>
  <c r="X28" i="9"/>
  <c r="S28" i="9"/>
  <c r="X27" i="9"/>
  <c r="S27" i="9"/>
  <c r="N27" i="9"/>
  <c r="S23" i="9"/>
  <c r="N23" i="9"/>
  <c r="I23" i="9"/>
  <c r="X22" i="9"/>
  <c r="N22" i="9"/>
  <c r="I22" i="9"/>
  <c r="X21" i="9"/>
  <c r="S21" i="9"/>
  <c r="X20" i="9"/>
  <c r="S20" i="9"/>
  <c r="N20" i="9"/>
  <c r="N16" i="9"/>
  <c r="X15" i="9"/>
  <c r="X14" i="9"/>
  <c r="S14" i="9"/>
  <c r="X13" i="9"/>
  <c r="S13" i="9"/>
  <c r="N13" i="9"/>
  <c r="X8" i="9"/>
  <c r="X7" i="9"/>
  <c r="S7" i="9"/>
  <c r="X6" i="9"/>
  <c r="S6" i="9"/>
  <c r="L26" i="9"/>
  <c r="L19" i="9"/>
  <c r="Q26" i="9"/>
  <c r="X38" i="11"/>
  <c r="T38" i="11"/>
  <c r="A14" i="9"/>
  <c r="L12" i="9" s="1"/>
  <c r="G19" i="9"/>
  <c r="Q19" i="9"/>
  <c r="S9" i="9"/>
  <c r="S16" i="9"/>
  <c r="N15" i="9"/>
  <c r="I16" i="9"/>
  <c r="I15" i="9"/>
  <c r="I28" i="9"/>
  <c r="I21" i="9"/>
  <c r="I14" i="9"/>
  <c r="I9" i="9"/>
  <c r="V55" i="11"/>
  <c r="V53" i="11"/>
  <c r="V57" i="11"/>
  <c r="H57" i="11"/>
  <c r="H55" i="11"/>
  <c r="X50" i="11"/>
  <c r="T50" i="11"/>
  <c r="J50" i="11"/>
  <c r="F50" i="11"/>
  <c r="X48" i="11"/>
  <c r="T48" i="11"/>
  <c r="J48" i="11"/>
  <c r="F48" i="11"/>
  <c r="V41" i="11"/>
  <c r="H41" i="11"/>
  <c r="H53" i="11"/>
  <c r="V51" i="11"/>
  <c r="H51" i="11"/>
  <c r="V49" i="11"/>
  <c r="H49" i="11"/>
  <c r="V39" i="11"/>
  <c r="H39" i="11"/>
  <c r="V35" i="11"/>
  <c r="H35" i="11"/>
  <c r="V33" i="11"/>
  <c r="V31" i="11"/>
  <c r="H31" i="11"/>
  <c r="V29" i="11"/>
  <c r="V27" i="11"/>
  <c r="H27" i="11"/>
  <c r="V21" i="11"/>
  <c r="H21" i="11"/>
  <c r="V19" i="11"/>
  <c r="H19" i="11"/>
  <c r="V17" i="11"/>
  <c r="H17" i="11"/>
  <c r="V15" i="11"/>
  <c r="H15" i="11"/>
  <c r="V13" i="11"/>
  <c r="H13" i="11"/>
  <c r="V11" i="11"/>
  <c r="H11" i="11"/>
  <c r="V9" i="11"/>
  <c r="H9" i="11"/>
  <c r="AM37" i="9" l="1"/>
  <c r="AK35" i="9"/>
  <c r="AI35" i="9"/>
  <c r="AM35" i="9"/>
  <c r="AM34" i="9"/>
  <c r="AC28" i="9"/>
  <c r="AC27" i="9"/>
  <c r="AA15" i="9"/>
  <c r="AC15" i="9"/>
  <c r="AC14" i="9"/>
  <c r="AA16" i="9"/>
  <c r="AA28" i="9"/>
  <c r="AA13" i="9"/>
  <c r="AA27" i="9"/>
  <c r="AI34" i="9"/>
  <c r="AC22" i="9"/>
  <c r="AC20" i="9"/>
  <c r="AC13" i="9"/>
  <c r="AC23" i="9"/>
  <c r="AA29" i="9"/>
  <c r="AC21" i="9"/>
  <c r="AK37" i="9"/>
  <c r="AO37" i="9" s="1"/>
  <c r="AI37" i="9"/>
  <c r="AC30" i="9"/>
  <c r="AC9" i="9"/>
  <c r="AA30" i="9"/>
  <c r="AA14" i="9"/>
  <c r="AC16" i="9"/>
  <c r="AM16" i="9" s="1"/>
  <c r="AA22" i="9"/>
  <c r="AK36" i="9"/>
  <c r="AI36" i="9"/>
  <c r="AM36" i="9"/>
  <c r="AA9" i="9"/>
  <c r="AA20" i="9"/>
  <c r="AA23" i="9"/>
  <c r="AI23" i="9" s="1"/>
  <c r="AC29" i="9"/>
  <c r="AC6" i="9"/>
  <c r="AA8" i="9"/>
  <c r="AC8" i="9"/>
  <c r="AA7" i="9"/>
  <c r="AC7" i="9"/>
  <c r="AA6" i="9"/>
  <c r="AA21" i="9"/>
  <c r="A15" i="9"/>
  <c r="Q12" i="9" s="1"/>
  <c r="AI15" i="9" l="1"/>
  <c r="BF16" i="9"/>
  <c r="AO35" i="9"/>
  <c r="BF35" i="9" s="1"/>
  <c r="AK27" i="9"/>
  <c r="AI28" i="9"/>
  <c r="AO36" i="9"/>
  <c r="BF36" i="9" s="1"/>
  <c r="BF37" i="9"/>
  <c r="AO34" i="9"/>
  <c r="BF34" i="9" s="1"/>
  <c r="AK28" i="9"/>
  <c r="AM27" i="9"/>
  <c r="AI20" i="9"/>
  <c r="AM15" i="9"/>
  <c r="AK15" i="9"/>
  <c r="AM13" i="9"/>
  <c r="AM28" i="9"/>
  <c r="AI27" i="9"/>
  <c r="AM9" i="9"/>
  <c r="AK16" i="9"/>
  <c r="AO16" i="9" s="1"/>
  <c r="AM30" i="9"/>
  <c r="AM20" i="9"/>
  <c r="AK20" i="9"/>
  <c r="AO20" i="9" s="1"/>
  <c r="AI13" i="9"/>
  <c r="AK13" i="9"/>
  <c r="BF9" i="9"/>
  <c r="AI30" i="9"/>
  <c r="AK9" i="9"/>
  <c r="AO9" i="9" s="1"/>
  <c r="AK22" i="9"/>
  <c r="AM6" i="9"/>
  <c r="AK30" i="9"/>
  <c r="AI22" i="9"/>
  <c r="AI9" i="9"/>
  <c r="AM22" i="9"/>
  <c r="AM23" i="9"/>
  <c r="AK23" i="9"/>
  <c r="AO23" i="9" s="1"/>
  <c r="AK29" i="9"/>
  <c r="AO29" i="9" s="1"/>
  <c r="BF23" i="9"/>
  <c r="AI29" i="9"/>
  <c r="AI16" i="9"/>
  <c r="AI14" i="9"/>
  <c r="AK14" i="9"/>
  <c r="AM14" i="9"/>
  <c r="AM29" i="9"/>
  <c r="AM8" i="9"/>
  <c r="AK8" i="9"/>
  <c r="AI8" i="9"/>
  <c r="AM7" i="9"/>
  <c r="AK7" i="9"/>
  <c r="AI7" i="9"/>
  <c r="AM21" i="9"/>
  <c r="AI21" i="9"/>
  <c r="AK21" i="9"/>
  <c r="AO27" i="9" l="1"/>
  <c r="AQ36" i="9"/>
  <c r="AQ35" i="9"/>
  <c r="AQ34" i="9"/>
  <c r="AO22" i="9"/>
  <c r="BF22" i="9" s="1"/>
  <c r="AO21" i="9"/>
  <c r="BF21" i="9" s="1"/>
  <c r="BF20" i="9"/>
  <c r="AO13" i="9"/>
  <c r="BF13" i="9" s="1"/>
  <c r="BF29" i="9"/>
  <c r="AQ37" i="9"/>
  <c r="AO30" i="9"/>
  <c r="BF30" i="9" s="1"/>
  <c r="AO28" i="9"/>
  <c r="BF28" i="9" s="1"/>
  <c r="BF27" i="9"/>
  <c r="AO15" i="9"/>
  <c r="BF15" i="9" s="1"/>
  <c r="AO14" i="9"/>
  <c r="BF14" i="9" s="1"/>
  <c r="AO7" i="9"/>
  <c r="BF7" i="9" s="1"/>
  <c r="AO6" i="9"/>
  <c r="BF6" i="9" s="1"/>
  <c r="AO8" i="9"/>
  <c r="BF8" i="9" s="1"/>
  <c r="AQ27" i="9" l="1"/>
  <c r="AQ29" i="9"/>
  <c r="AQ28" i="9"/>
  <c r="AQ22" i="9"/>
  <c r="AQ21" i="9"/>
  <c r="AQ23" i="9"/>
  <c r="AQ20" i="9"/>
  <c r="AQ15" i="9"/>
  <c r="AQ13" i="9"/>
  <c r="AQ14" i="9"/>
  <c r="AQ8" i="9"/>
  <c r="AQ7" i="9"/>
  <c r="AQ6" i="9"/>
  <c r="AQ30" i="9"/>
  <c r="AQ16" i="9"/>
  <c r="AQ9" i="9"/>
</calcChain>
</file>

<file path=xl/sharedStrings.xml><?xml version="1.0" encoding="utf-8"?>
<sst xmlns="http://schemas.openxmlformats.org/spreadsheetml/2006/main" count="306" uniqueCount="156">
  <si>
    <t>西脇多可</t>
    <rPh sb="0" eb="2">
      <t>ニシワキ</t>
    </rPh>
    <rPh sb="2" eb="4">
      <t>タカ</t>
    </rPh>
    <phoneticPr fontId="1"/>
  </si>
  <si>
    <t>小野</t>
    <rPh sb="0" eb="2">
      <t>オノ</t>
    </rPh>
    <phoneticPr fontId="1"/>
  </si>
  <si>
    <t>④　当該チームの結果</t>
    <rPh sb="2" eb="4">
      <t>トウガイ</t>
    </rPh>
    <rPh sb="8" eb="10">
      <t>ケッカ</t>
    </rPh>
    <phoneticPr fontId="1"/>
  </si>
  <si>
    <t>◇各チーム２試合行い、次の方法でグループ毎の順位をつける</t>
    <rPh sb="1" eb="2">
      <t>カク</t>
    </rPh>
    <rPh sb="6" eb="8">
      <t>シアイ</t>
    </rPh>
    <rPh sb="8" eb="9">
      <t>オコナ</t>
    </rPh>
    <rPh sb="11" eb="12">
      <t>ツギ</t>
    </rPh>
    <rPh sb="13" eb="15">
      <t>ホウホウ</t>
    </rPh>
    <rPh sb="20" eb="21">
      <t>ゴト</t>
    </rPh>
    <rPh sb="22" eb="24">
      <t>ジュンイ</t>
    </rPh>
    <phoneticPr fontId="1"/>
  </si>
  <si>
    <t>順位のつけ方</t>
    <rPh sb="0" eb="2">
      <t>ジュンイ</t>
    </rPh>
    <rPh sb="3" eb="6">
      <t>ツケカタ</t>
    </rPh>
    <phoneticPr fontId="1"/>
  </si>
  <si>
    <t>②　得失点差</t>
    <rPh sb="2" eb="3">
      <t>トク</t>
    </rPh>
    <rPh sb="3" eb="5">
      <t>シッテン</t>
    </rPh>
    <rPh sb="5" eb="6">
      <t>サ</t>
    </rPh>
    <phoneticPr fontId="1"/>
  </si>
  <si>
    <t>③　総得点</t>
    <rPh sb="2" eb="5">
      <t>ソウトクテン</t>
    </rPh>
    <phoneticPr fontId="1"/>
  </si>
  <si>
    <t>１次リーグ</t>
    <rPh sb="0" eb="2">
      <t>１ジ</t>
    </rPh>
    <phoneticPr fontId="1"/>
  </si>
  <si>
    <t>Ｂブロック</t>
    <phoneticPr fontId="1"/>
  </si>
  <si>
    <t>Ｃブロック</t>
    <phoneticPr fontId="1"/>
  </si>
  <si>
    <t>Ｄブロック</t>
    <phoneticPr fontId="1"/>
  </si>
  <si>
    <t>Ｅブロック</t>
    <phoneticPr fontId="1"/>
  </si>
  <si>
    <t>Ａブロック</t>
    <phoneticPr fontId="1"/>
  </si>
  <si>
    <t>―</t>
  </si>
  <si>
    <t>試合順</t>
    <rPh sb="0" eb="2">
      <t>シアイ</t>
    </rPh>
    <rPh sb="2" eb="3">
      <t>ジュン</t>
    </rPh>
    <phoneticPr fontId="1"/>
  </si>
  <si>
    <t>試合時間</t>
    <rPh sb="0" eb="2">
      <t>シアイ</t>
    </rPh>
    <rPh sb="2" eb="4">
      <t>ジカン</t>
    </rPh>
    <phoneticPr fontId="1"/>
  </si>
  <si>
    <t>対戦カード</t>
    <rPh sb="0" eb="2">
      <t>タイセン</t>
    </rPh>
    <phoneticPr fontId="1"/>
  </si>
  <si>
    <t>主審</t>
    <rPh sb="0" eb="2">
      <t>シュシン</t>
    </rPh>
    <phoneticPr fontId="1"/>
  </si>
  <si>
    <t>決勝</t>
    <rPh sb="0" eb="2">
      <t>ケッショウ</t>
    </rPh>
    <phoneticPr fontId="1"/>
  </si>
  <si>
    <t>三木</t>
    <rPh sb="0" eb="2">
      <t>ミキ</t>
    </rPh>
    <phoneticPr fontId="1"/>
  </si>
  <si>
    <t>加東</t>
    <rPh sb="0" eb="2">
      <t>カトウ</t>
    </rPh>
    <phoneticPr fontId="1"/>
  </si>
  <si>
    <t>◇準々決勝・準決勝・３位決定戦・決勝を行う</t>
    <rPh sb="1" eb="3">
      <t>ジュンジュン</t>
    </rPh>
    <rPh sb="3" eb="5">
      <t>ジュンケッショウ</t>
    </rPh>
    <rPh sb="6" eb="9">
      <t>ジュンケッs</t>
    </rPh>
    <rPh sb="10" eb="12">
      <t>３イ</t>
    </rPh>
    <rPh sb="12" eb="15">
      <t>ケッテイセン</t>
    </rPh>
    <rPh sb="16" eb="18">
      <t>ケッショウ</t>
    </rPh>
    <rPh sb="19" eb="20">
      <t>オコナ</t>
    </rPh>
    <phoneticPr fontId="1"/>
  </si>
  <si>
    <t>№</t>
    <phoneticPr fontId="1"/>
  </si>
  <si>
    <t>補助審</t>
    <rPh sb="0" eb="2">
      <t>ホジョ</t>
    </rPh>
    <rPh sb="2" eb="3">
      <t>シン</t>
    </rPh>
    <phoneticPr fontId="1"/>
  </si>
  <si>
    <t>前試合の勝</t>
  </si>
  <si>
    <t>前試合の負</t>
  </si>
  <si>
    <t>３決</t>
    <rPh sb="1" eb="2">
      <t>ケツ</t>
    </rPh>
    <phoneticPr fontId="1"/>
  </si>
  <si>
    <t>No.2</t>
    <phoneticPr fontId="1"/>
  </si>
  <si>
    <t>No.6</t>
    <phoneticPr fontId="1"/>
  </si>
  <si>
    <t>No.8</t>
    <phoneticPr fontId="1"/>
  </si>
  <si>
    <t>No.10</t>
    <phoneticPr fontId="1"/>
  </si>
  <si>
    <t>No.17</t>
    <phoneticPr fontId="1"/>
  </si>
  <si>
    <t>No.23</t>
    <phoneticPr fontId="1"/>
  </si>
  <si>
    <t>No.22</t>
    <phoneticPr fontId="1"/>
  </si>
  <si>
    <t>兵庫県大会出場権</t>
    <rPh sb="0" eb="3">
      <t>ヒョウゴケン</t>
    </rPh>
    <rPh sb="3" eb="5">
      <t>タイカイ</t>
    </rPh>
    <rPh sb="5" eb="8">
      <t>シュツジョウケン</t>
    </rPh>
    <phoneticPr fontId="1"/>
  </si>
  <si>
    <t>審判</t>
    <rPh sb="0" eb="2">
      <t>シンパン</t>
    </rPh>
    <phoneticPr fontId="1"/>
  </si>
  <si>
    <t>大会参加費</t>
    <rPh sb="0" eb="5">
      <t>タイカイサンカヒ</t>
    </rPh>
    <phoneticPr fontId="1"/>
  </si>
  <si>
    <t>三木ドリームズ　リコ</t>
    <rPh sb="0" eb="2">
      <t>ミキ</t>
    </rPh>
    <phoneticPr fontId="2"/>
  </si>
  <si>
    <t>ジンガ三木ＳＣ</t>
    <phoneticPr fontId="1"/>
  </si>
  <si>
    <t>Ｍ．ＳＥＲＩＯ．ＦＣ</t>
    <phoneticPr fontId="1"/>
  </si>
  <si>
    <t>小野ＦＣ</t>
    <rPh sb="0" eb="2">
      <t>オノ</t>
    </rPh>
    <phoneticPr fontId="2"/>
  </si>
  <si>
    <t>小野東ＳＳＤ</t>
    <rPh sb="0" eb="2">
      <t>オノ</t>
    </rPh>
    <rPh sb="2" eb="3">
      <t>ヒガシ</t>
    </rPh>
    <phoneticPr fontId="2"/>
  </si>
  <si>
    <t>旭ＦＣＪｒ</t>
    <rPh sb="0" eb="1">
      <t>アサヒ</t>
    </rPh>
    <phoneticPr fontId="2"/>
  </si>
  <si>
    <t>イルソーレ加東ＦＣ</t>
    <rPh sb="5" eb="7">
      <t>カトウ</t>
    </rPh>
    <phoneticPr fontId="2"/>
  </si>
  <si>
    <t>中町ＦＣＪｒ</t>
    <rPh sb="0" eb="2">
      <t>ナカチョウ</t>
    </rPh>
    <phoneticPr fontId="2"/>
  </si>
  <si>
    <t>八千代少年ＳＣ</t>
    <rPh sb="0" eb="3">
      <t>ヤチヨ</t>
    </rPh>
    <rPh sb="3" eb="5">
      <t>ショウネン</t>
    </rPh>
    <phoneticPr fontId="2"/>
  </si>
  <si>
    <t>加美ＦＣＪｒ</t>
    <rPh sb="0" eb="2">
      <t>カミ</t>
    </rPh>
    <phoneticPr fontId="2"/>
  </si>
  <si>
    <t>①　勝ち点（勝…３　　PK勝ち…２　　PK負け…１　　負…０）</t>
    <rPh sb="2" eb="3">
      <t>カ</t>
    </rPh>
    <rPh sb="4" eb="5">
      <t>テン</t>
    </rPh>
    <rPh sb="6" eb="7">
      <t>カ</t>
    </rPh>
    <rPh sb="27" eb="28">
      <t>マ</t>
    </rPh>
    <phoneticPr fontId="1"/>
  </si>
  <si>
    <t>◇同点の場合、３人によるＰＫ戦を行う</t>
    <rPh sb="1" eb="3">
      <t>ドウテン</t>
    </rPh>
    <rPh sb="8" eb="9">
      <t>ニン</t>
    </rPh>
    <rPh sb="14" eb="15">
      <t>セン</t>
    </rPh>
    <rPh sb="16" eb="17">
      <t>オコナ</t>
    </rPh>
    <phoneticPr fontId="1"/>
  </si>
  <si>
    <t>No.13</t>
    <phoneticPr fontId="1"/>
  </si>
  <si>
    <t>No.19</t>
    <phoneticPr fontId="1"/>
  </si>
  <si>
    <t>No.1</t>
    <phoneticPr fontId="1"/>
  </si>
  <si>
    <t>No.5</t>
    <phoneticPr fontId="1"/>
  </si>
  <si>
    <t>No.9</t>
    <phoneticPr fontId="1"/>
  </si>
  <si>
    <t>No.3</t>
    <phoneticPr fontId="1"/>
  </si>
  <si>
    <t>No.7</t>
    <phoneticPr fontId="1"/>
  </si>
  <si>
    <t>No.11</t>
    <phoneticPr fontId="1"/>
  </si>
  <si>
    <t>No.21</t>
    <phoneticPr fontId="1"/>
  </si>
  <si>
    <t>No.4</t>
    <phoneticPr fontId="1"/>
  </si>
  <si>
    <t>No.14</t>
    <phoneticPr fontId="1"/>
  </si>
  <si>
    <t>No.20</t>
    <phoneticPr fontId="1"/>
  </si>
  <si>
    <t>１次リーグ　　</t>
    <rPh sb="1" eb="2">
      <t>ジ</t>
    </rPh>
    <phoneticPr fontId="1"/>
  </si>
  <si>
    <t>加西ＦＣ</t>
    <rPh sb="0" eb="4">
      <t>カサイF</t>
    </rPh>
    <phoneticPr fontId="2"/>
  </si>
  <si>
    <t>三樹平田ＳＣ</t>
    <rPh sb="0" eb="1">
      <t>サン</t>
    </rPh>
    <rPh sb="1" eb="2">
      <t>ジュ</t>
    </rPh>
    <rPh sb="2" eb="4">
      <t>ヒラタ</t>
    </rPh>
    <phoneticPr fontId="2"/>
  </si>
  <si>
    <t>会場</t>
    <rPh sb="0" eb="2">
      <t>カイジョウ</t>
    </rPh>
    <phoneticPr fontId="24"/>
  </si>
  <si>
    <t>No.16</t>
    <phoneticPr fontId="1"/>
  </si>
  <si>
    <t>No.19の敗者</t>
    <rPh sb="6" eb="8">
      <t>ハイシャ</t>
    </rPh>
    <phoneticPr fontId="1"/>
  </si>
  <si>
    <t>No.19の勝者</t>
    <rPh sb="6" eb="8">
      <t>ショウシャ</t>
    </rPh>
    <phoneticPr fontId="1"/>
  </si>
  <si>
    <t>No.21の勝者</t>
    <rPh sb="6" eb="8">
      <t>ショウシャ</t>
    </rPh>
    <phoneticPr fontId="1"/>
  </si>
  <si>
    <t>No.21の敗者</t>
    <phoneticPr fontId="1"/>
  </si>
  <si>
    <t>No.20の勝者</t>
    <rPh sb="6" eb="8">
      <t>ショウシャ</t>
    </rPh>
    <phoneticPr fontId="1"/>
  </si>
  <si>
    <t>ＤＥＳＡＦＩＯ ＳＣ</t>
    <phoneticPr fontId="2"/>
  </si>
  <si>
    <t>勝</t>
    <rPh sb="0" eb="1">
      <t>カ</t>
    </rPh>
    <phoneticPr fontId="24"/>
  </si>
  <si>
    <t>負</t>
    <rPh sb="0" eb="1">
      <t>マ</t>
    </rPh>
    <phoneticPr fontId="24"/>
  </si>
  <si>
    <t>勝点</t>
    <rPh sb="0" eb="1">
      <t>カチ</t>
    </rPh>
    <rPh sb="1" eb="2">
      <t>テン</t>
    </rPh>
    <phoneticPr fontId="24"/>
  </si>
  <si>
    <t>得点</t>
    <rPh sb="0" eb="2">
      <t>トクテン</t>
    </rPh>
    <phoneticPr fontId="24"/>
  </si>
  <si>
    <t>失点</t>
    <rPh sb="0" eb="2">
      <t>シッテン</t>
    </rPh>
    <phoneticPr fontId="24"/>
  </si>
  <si>
    <t>差</t>
    <rPh sb="0" eb="1">
      <t>サ</t>
    </rPh>
    <phoneticPr fontId="24"/>
  </si>
  <si>
    <t>順位</t>
    <rPh sb="0" eb="2">
      <t>ジュンイ</t>
    </rPh>
    <phoneticPr fontId="24"/>
  </si>
  <si>
    <t>PK勝</t>
    <rPh sb="2" eb="3">
      <t>カティ</t>
    </rPh>
    <phoneticPr fontId="24"/>
  </si>
  <si>
    <t>PK負</t>
    <rPh sb="2" eb="3">
      <t>マケ</t>
    </rPh>
    <phoneticPr fontId="24"/>
  </si>
  <si>
    <t>ＬＵＺ零壱ＦＣ</t>
    <rPh sb="3" eb="5">
      <t>レイイティ</t>
    </rPh>
    <phoneticPr fontId="24"/>
  </si>
  <si>
    <t>相互</t>
    <rPh sb="0" eb="2">
      <t>ソウゴ</t>
    </rPh>
    <phoneticPr fontId="1"/>
  </si>
  <si>
    <t>社ＦＣＪｒ</t>
    <rPh sb="0" eb="1">
      <t>ヤシロ</t>
    </rPh>
    <phoneticPr fontId="1"/>
  </si>
  <si>
    <t>日野ＦＣ</t>
    <rPh sb="0" eb="2">
      <t xml:space="preserve">ヒノ </t>
    </rPh>
    <phoneticPr fontId="1"/>
  </si>
  <si>
    <t>No.24</t>
    <phoneticPr fontId="1"/>
  </si>
  <si>
    <t>No.25</t>
    <phoneticPr fontId="1"/>
  </si>
  <si>
    <t>３決</t>
    <phoneticPr fontId="1"/>
  </si>
  <si>
    <t>No.22の敗者</t>
    <phoneticPr fontId="1"/>
  </si>
  <si>
    <t>No.23の敗者</t>
    <phoneticPr fontId="1"/>
  </si>
  <si>
    <t>ユニフォーム</t>
    <phoneticPr fontId="24"/>
  </si>
  <si>
    <t>　 延長戦に入る前のインターバルは原則5分間とする</t>
    <phoneticPr fontId="24"/>
  </si>
  <si>
    <t>◇決勝のみ１０分の延長戦を行う。なおも同点の場合、３人によるＰＫ戦を行う</t>
    <rPh sb="1" eb="3">
      <t>ケッショウ</t>
    </rPh>
    <rPh sb="7" eb="8">
      <t>フン</t>
    </rPh>
    <rPh sb="9" eb="12">
      <t>エンチョウセン</t>
    </rPh>
    <rPh sb="13" eb="14">
      <t>オコナ</t>
    </rPh>
    <rPh sb="19" eb="21">
      <t>ドウテン</t>
    </rPh>
    <rPh sb="22" eb="24">
      <t>バアイ</t>
    </rPh>
    <rPh sb="26" eb="27">
      <t>ニン</t>
    </rPh>
    <rPh sb="32" eb="33">
      <t>セン</t>
    </rPh>
    <rPh sb="34" eb="35">
      <t>オコナ</t>
    </rPh>
    <phoneticPr fontId="1"/>
  </si>
  <si>
    <t>加西ＦＣロッソ</t>
    <rPh sb="0" eb="4">
      <t>カサイF</t>
    </rPh>
    <phoneticPr fontId="2"/>
  </si>
  <si>
    <t>16</t>
    <phoneticPr fontId="1"/>
  </si>
  <si>
    <t>三木総合防災公園第１球技場　南ピッチ（通路側）</t>
    <rPh sb="8" eb="9">
      <t>ダイ2</t>
    </rPh>
    <rPh sb="10" eb="13">
      <t>キュウギジョウ</t>
    </rPh>
    <rPh sb="14" eb="15">
      <t>ミナミ</t>
    </rPh>
    <phoneticPr fontId="24"/>
  </si>
  <si>
    <t>No.12</t>
    <phoneticPr fontId="1"/>
  </si>
  <si>
    <t>No.15</t>
    <phoneticPr fontId="1"/>
  </si>
  <si>
    <t>No.18</t>
    <phoneticPr fontId="1"/>
  </si>
  <si>
    <t>No.18の敗者</t>
    <rPh sb="6" eb="8">
      <t>ハイシャ</t>
    </rPh>
    <phoneticPr fontId="1"/>
  </si>
  <si>
    <t>No.18の勝者</t>
    <rPh sb="6" eb="8">
      <t>ショウシャ</t>
    </rPh>
    <phoneticPr fontId="1"/>
  </si>
  <si>
    <t>No.20の敗者</t>
    <phoneticPr fontId="1"/>
  </si>
  <si>
    <t>No.22の勝者</t>
    <phoneticPr fontId="1"/>
  </si>
  <si>
    <t>No.23の勝者</t>
    <rPh sb="6" eb="8">
      <t>ハイシャ</t>
    </rPh>
    <phoneticPr fontId="1"/>
  </si>
  <si>
    <t>⑤　抽選（ノックアウトステージ進出チームを決めるときのみ）</t>
    <rPh sb="2" eb="4">
      <t>チュウセン</t>
    </rPh>
    <rPh sb="15" eb="17">
      <t>シンシュツ</t>
    </rPh>
    <rPh sb="21" eb="22">
      <t>キ</t>
    </rPh>
    <phoneticPr fontId="1"/>
  </si>
  <si>
    <t>ノックアウトステージ　　</t>
    <phoneticPr fontId="1"/>
  </si>
  <si>
    <t>三木防災公園第１球技場</t>
    <rPh sb="0" eb="7">
      <t>ミキ</t>
    </rPh>
    <phoneticPr fontId="1"/>
  </si>
  <si>
    <t>三木総合防災公園第球２技場 北ピッチ（アップ場側）</t>
    <rPh sb="9" eb="10">
      <t>キュウギジョウ</t>
    </rPh>
    <rPh sb="13" eb="14">
      <t>キタ</t>
    </rPh>
    <phoneticPr fontId="24"/>
  </si>
  <si>
    <t>三木総合防災公園第球２技場　南ピッチ（通路側）</t>
    <rPh sb="8" eb="9">
      <t>ダイ2</t>
    </rPh>
    <rPh sb="10" eb="13">
      <t>キュウギジョウ</t>
    </rPh>
    <rPh sb="14" eb="15">
      <t>ミナミ</t>
    </rPh>
    <phoneticPr fontId="24"/>
  </si>
  <si>
    <t>2025年度 第３回DAICELCUP兼第５８回兵庫県U-12サッカー選手権大会北播磨予選</t>
    <phoneticPr fontId="1"/>
  </si>
  <si>
    <t>小野ＦＣ</t>
    <rPh sb="0" eb="2">
      <t>オノ</t>
    </rPh>
    <phoneticPr fontId="1"/>
  </si>
  <si>
    <t>１次リーグ（１日目）</t>
    <rPh sb="0" eb="2">
      <t>１ジ</t>
    </rPh>
    <rPh sb="6" eb="9">
      <t>１ニチメ</t>
    </rPh>
    <phoneticPr fontId="1"/>
  </si>
  <si>
    <t>三木防災公園第１・２球技場</t>
    <rPh sb="0" eb="7">
      <t>ミキ</t>
    </rPh>
    <phoneticPr fontId="1"/>
  </si>
  <si>
    <t>ノックアウトステージ（２日目）</t>
    <rPh sb="12" eb="14">
      <t>ニチメ</t>
    </rPh>
    <phoneticPr fontId="1"/>
  </si>
  <si>
    <t>西脇ＦＣ</t>
    <rPh sb="0" eb="2">
      <t>ニシワキ</t>
    </rPh>
    <phoneticPr fontId="1"/>
  </si>
  <si>
    <t>2025年度 第３回DAICELCUP兼第５８回兵庫県U-12サッカー選手権大会北播磨予選</t>
    <rPh sb="24" eb="26">
      <t>ハリマ</t>
    </rPh>
    <phoneticPr fontId="1"/>
  </si>
  <si>
    <t>2025年度 第３回DAICELCUP兼第５８回兵庫県U-12サッカー選手権大会北播磨予選　大会要項</t>
    <rPh sb="4" eb="6">
      <t>ネンド</t>
    </rPh>
    <rPh sb="7" eb="8">
      <t>ダイ</t>
    </rPh>
    <rPh sb="10" eb="12">
      <t>カンサイ</t>
    </rPh>
    <rPh sb="12" eb="15">
      <t>ショウガクセイ</t>
    </rPh>
    <rPh sb="19" eb="21">
      <t>タイカイ</t>
    </rPh>
    <rPh sb="22" eb="24">
      <t>ホクバン</t>
    </rPh>
    <rPh sb="24" eb="26">
      <t>ヨセン</t>
    </rPh>
    <rPh sb="27" eb="31">
      <t>タイカイヨウ</t>
    </rPh>
    <phoneticPr fontId="1"/>
  </si>
  <si>
    <t>１次リーグ（大会１日目）</t>
    <rPh sb="0" eb="2">
      <t>１ジ</t>
    </rPh>
    <rPh sb="6" eb="8">
      <t>タイカイ</t>
    </rPh>
    <rPh sb="9" eb="11">
      <t>ニチメ</t>
    </rPh>
    <phoneticPr fontId="1"/>
  </si>
  <si>
    <t>ノックアウトステージ（大会２日目）</t>
    <rPh sb="11" eb="13">
      <t>タイカイ</t>
    </rPh>
    <rPh sb="14" eb="16">
      <t>カメ</t>
    </rPh>
    <phoneticPr fontId="1"/>
  </si>
  <si>
    <t>小野南ユベントス</t>
    <rPh sb="0" eb="2">
      <t>オノ</t>
    </rPh>
    <rPh sb="2" eb="3">
      <t>ミナミ</t>
    </rPh>
    <phoneticPr fontId="2"/>
  </si>
  <si>
    <t>小野南バレンシア</t>
    <rPh sb="0" eb="2">
      <t>オノ</t>
    </rPh>
    <rPh sb="2" eb="3">
      <t>ミナミ</t>
    </rPh>
    <phoneticPr fontId="2"/>
  </si>
  <si>
    <t>河合ＳＳＤ</t>
    <rPh sb="0" eb="2">
      <t xml:space="preserve">カワイ </t>
    </rPh>
    <phoneticPr fontId="1"/>
  </si>
  <si>
    <t>◇参加１８チームを６グループに分ける</t>
    <rPh sb="1" eb="3">
      <t>サンカ</t>
    </rPh>
    <rPh sb="15" eb="16">
      <t>ワ</t>
    </rPh>
    <phoneticPr fontId="1"/>
  </si>
  <si>
    <t>Ｆブロック</t>
    <phoneticPr fontId="1"/>
  </si>
  <si>
    <t>15</t>
    <phoneticPr fontId="1"/>
  </si>
  <si>
    <t>17</t>
    <phoneticPr fontId="1"/>
  </si>
  <si>
    <t>小野地区</t>
    <rPh sb="0" eb="2">
      <t xml:space="preserve">オノ </t>
    </rPh>
    <phoneticPr fontId="1"/>
  </si>
  <si>
    <t>No.26</t>
    <phoneticPr fontId="1"/>
  </si>
  <si>
    <t>三木総合防災公園第１球技場 北ピッチ（アップ場側）</t>
    <rPh sb="10" eb="11">
      <t>キュウギジョウ</t>
    </rPh>
    <rPh sb="13" eb="14">
      <t>キタ</t>
    </rPh>
    <phoneticPr fontId="24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</si>
  <si>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</si>
  <si>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</si>
  <si>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</si>
  <si>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</si>
  <si>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</si>
  <si>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</si>
  <si>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</si>
  <si>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</si>
  <si>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大会を２日間で行う</t>
    <rPh sb="0" eb="2">
      <t>タイカイ</t>
    </rPh>
    <rPh sb="4" eb="6">
      <t>ニチカン</t>
    </rPh>
    <rPh sb="7" eb="8">
      <t>オコナ</t>
    </rPh>
    <phoneticPr fontId="1"/>
  </si>
  <si>
    <t>◇試合時間は４０分　ハーフタイムは１０分を超えない</t>
    <rPh sb="1" eb="3">
      <t>シアイ</t>
    </rPh>
    <rPh sb="3" eb="5">
      <t>ジカン</t>
    </rPh>
    <rPh sb="8" eb="9">
      <t>フン</t>
    </rPh>
    <phoneticPr fontId="1"/>
  </si>
  <si>
    <t>◇ノックアウトステージの組合わせは、１日目終了時に抽選を行う</t>
    <rPh sb="12" eb="14">
      <t>クミアワセ</t>
    </rPh>
    <rPh sb="21" eb="24">
      <t xml:space="preserve">シュウリョウジニ </t>
    </rPh>
    <rPh sb="25" eb="27">
      <t xml:space="preserve">チュウセンヲオコナウ </t>
    </rPh>
    <phoneticPr fontId="1"/>
  </si>
  <si>
    <t>◇１次リーグはチーム帯同審判による相互審判、ノックアウトステージは担当地区が審判で行う</t>
    <rPh sb="2" eb="3">
      <t>ジ</t>
    </rPh>
    <rPh sb="10" eb="12">
      <t>タイドウ</t>
    </rPh>
    <rPh sb="12" eb="14">
      <t>シンパン</t>
    </rPh>
    <rPh sb="17" eb="21">
      <t xml:space="preserve">ソウゴシンパン </t>
    </rPh>
    <rPh sb="23" eb="27">
      <t>ソウゴシン</t>
    </rPh>
    <rPh sb="28" eb="29">
      <t>オコナ</t>
    </rPh>
    <phoneticPr fontId="1"/>
  </si>
  <si>
    <t>◇ユニフォームは、(公財)日本サッカー協会の当該年度制定ユニフォーム規程及び兵庫県北播磨サッカー協会</t>
    <rPh sb="36" eb="37">
      <t>オヨビ</t>
    </rPh>
    <phoneticPr fontId="24"/>
  </si>
  <si>
    <t>◇ユニフォームは、GKを含む出場選手全員色違いを2セット用意するように努めると共に、背番号は今大会期間中</t>
    <rPh sb="1" eb="3">
      <t>ジュンジュン</t>
    </rPh>
    <rPh sb="3" eb="5">
      <t>ジュンケッショウ</t>
    </rPh>
    <rPh sb="7" eb="9">
      <t>シンパン</t>
    </rPh>
    <rPh sb="9" eb="10">
      <t>ブ</t>
    </rPh>
    <rPh sb="11" eb="13">
      <t>シメイ</t>
    </rPh>
    <rPh sb="17" eb="20">
      <t>タントウチク</t>
    </rPh>
    <rPh sb="20" eb="22">
      <t>シンパンイン</t>
    </rPh>
    <phoneticPr fontId="24"/>
  </si>
  <si>
    <t>◇各グループの１位チームと、各グループの２位チームのうち、成績上位２チームがノックアウトステージへ進出する</t>
    <rPh sb="1" eb="2">
      <t>カク</t>
    </rPh>
    <rPh sb="7" eb="9">
      <t>１イ</t>
    </rPh>
    <rPh sb="26" eb="28">
      <t>シンシュツ</t>
    </rPh>
    <phoneticPr fontId="1"/>
  </si>
  <si>
    <t>　４種委員会主催大会について（統一事項）に準ずる</t>
    <rPh sb="1" eb="4">
      <t>ヒョウゴ</t>
    </rPh>
    <phoneticPr fontId="1"/>
  </si>
  <si>
    <t xml:space="preserve"> 　統一した番号を使用すること</t>
    <phoneticPr fontId="24"/>
  </si>
  <si>
    <t>　◇ＧＫユニフォームが無いＦＰが緊急事態で急きょＧＫをする場合は、ＦＰ用で試合に着用していないユニフォームが
　　 相手チームのユニフォームと、審判の判断で明確に色が異なると認められる場合は、ＦＰ用を着用することが出来る
　　 ＦＰ用が無理な場合は、ビブスを着用することが出来る
     ※緊急事態とは、大会当日の試合中における負傷退場等による場合とする</t>
    <rPh sb="16" eb="20">
      <t>キンキュウ</t>
    </rPh>
    <rPh sb="21" eb="22">
      <t>キュウ</t>
    </rPh>
    <rPh sb="35" eb="36">
      <t>ヨウデ</t>
    </rPh>
    <rPh sb="37" eb="39">
      <t>シアイ</t>
    </rPh>
    <rPh sb="45" eb="51">
      <t>ジュンケッショウ</t>
    </rPh>
    <rPh sb="53" eb="54">
      <t>イ</t>
    </rPh>
    <rPh sb="54" eb="56">
      <t>ケッテイセン</t>
    </rPh>
    <rPh sb="57" eb="59">
      <t>ケッショウ</t>
    </rPh>
    <rPh sb="60" eb="62">
      <t>シンパン</t>
    </rPh>
    <rPh sb="68" eb="69">
      <t>メイ</t>
    </rPh>
    <rPh sb="70" eb="72">
      <t>ホジョ</t>
    </rPh>
    <rPh sb="72" eb="74">
      <t>シンパン</t>
    </rPh>
    <rPh sb="75" eb="76">
      <t>メイ</t>
    </rPh>
    <rPh sb="87" eb="88">
      <t>ミトメ</t>
    </rPh>
    <rPh sb="115" eb="116">
      <t>ヨウデ</t>
    </rPh>
    <rPh sb="117" eb="119">
      <t>ムリ</t>
    </rPh>
    <rPh sb="128" eb="130">
      <t>チャク</t>
    </rPh>
    <phoneticPr fontId="24"/>
  </si>
  <si>
    <t>　　　ただし、何らかの理由により出場が出来ない場合は、順次繰り上がって出場する</t>
    <rPh sb="7" eb="8">
      <t>ナン</t>
    </rPh>
    <rPh sb="11" eb="13">
      <t>リユウ</t>
    </rPh>
    <rPh sb="16" eb="18">
      <t>シュツジョウ</t>
    </rPh>
    <rPh sb="19" eb="21">
      <t>デキ</t>
    </rPh>
    <rPh sb="23" eb="25">
      <t>バアイ</t>
    </rPh>
    <rPh sb="27" eb="29">
      <t>ジュンジ</t>
    </rPh>
    <rPh sb="29" eb="30">
      <t>ク</t>
    </rPh>
    <rPh sb="31" eb="32">
      <t>ア</t>
    </rPh>
    <rPh sb="35" eb="37">
      <t>シュツジョウ</t>
    </rPh>
    <phoneticPr fontId="22"/>
  </si>
  <si>
    <t>◇兵庫県大会の出場権を得たチームがフェアプレー精神から代表としてふさわしくない 行為があった場合は</t>
    <rPh sb="1" eb="4">
      <t>ヒョウゴケン</t>
    </rPh>
    <rPh sb="4" eb="6">
      <t>タイカイ</t>
    </rPh>
    <rPh sb="7" eb="10">
      <t>シュツジョウケン</t>
    </rPh>
    <rPh sb="11" eb="12">
      <t>エ</t>
    </rPh>
    <rPh sb="23" eb="25">
      <t>セイシン</t>
    </rPh>
    <rPh sb="27" eb="29">
      <t>ダイヒョウ</t>
    </rPh>
    <phoneticPr fontId="1"/>
  </si>
  <si>
    <t>◇１次リーグ：１０００円、決勝トーナメント：２０００円、大会本部にて徴収します</t>
    <rPh sb="2" eb="3">
      <t>ジ</t>
    </rPh>
    <rPh sb="6" eb="12">
      <t>:1000エン</t>
    </rPh>
    <rPh sb="13" eb="21">
      <t>ケッショウt</t>
    </rPh>
    <rPh sb="26" eb="27">
      <t>エン</t>
    </rPh>
    <rPh sb="28" eb="32">
      <t>タイカイホンブ</t>
    </rPh>
    <rPh sb="34" eb="36">
      <t>チョウシュウ</t>
    </rPh>
    <phoneticPr fontId="1"/>
  </si>
  <si>
    <t>　フェアプレー委員会で協議し判断する</t>
    <rPh sb="2" eb="4">
      <t>コウイ</t>
    </rPh>
    <rPh sb="8" eb="10">
      <t>バアイイインカイキョウギハンダン</t>
    </rPh>
    <phoneticPr fontId="1"/>
  </si>
  <si>
    <t>◇ノックアウトステージの審判（レフリー１名・補助審判１名）には４種委員会より謝金を支払う</t>
    <rPh sb="12" eb="14">
      <t>シンパン</t>
    </rPh>
    <rPh sb="20" eb="21">
      <t>メイ</t>
    </rPh>
    <rPh sb="22" eb="24">
      <t>ホジョ</t>
    </rPh>
    <rPh sb="24" eb="26">
      <t>シンパン</t>
    </rPh>
    <rPh sb="27" eb="28">
      <t>メイ</t>
    </rPh>
    <rPh sb="32" eb="33">
      <t>シュ</t>
    </rPh>
    <rPh sb="33" eb="36">
      <t>イインカイ</t>
    </rPh>
    <phoneticPr fontId="1"/>
  </si>
  <si>
    <t>◇同点の場合、３人によるＰＫ戦を行う</t>
    <rPh sb="1" eb="3">
      <t>ドウテン</t>
    </rPh>
    <rPh sb="4" eb="6">
      <t>バアイ</t>
    </rPh>
    <rPh sb="8" eb="9">
      <t>ニン</t>
    </rPh>
    <rPh sb="16" eb="17">
      <t>オコナ</t>
    </rPh>
    <phoneticPr fontId="1"/>
  </si>
  <si>
    <t>6</t>
    <phoneticPr fontId="1"/>
  </si>
  <si>
    <t>13</t>
    <phoneticPr fontId="1"/>
  </si>
  <si>
    <t>◇優勝チームに兵庫県大会の出場権を付与する</t>
    <rPh sb="1" eb="3">
      <t>ユウショウ</t>
    </rPh>
    <rPh sb="7" eb="10">
      <t>ヒョウゴケン</t>
    </rPh>
    <rPh sb="10" eb="12">
      <t>タイカイ</t>
    </rPh>
    <rPh sb="13" eb="16">
      <t>シュツジョウケン</t>
    </rPh>
    <rPh sb="17" eb="19">
      <t>フヨ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</si>
</sst>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d&quot;日&quot;\(aaa\)"/>
  </numFmts>
  <fonts count="51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2"/>
      <charset val="128"/>
    </font>
    <font>
      <sz val="10"/>
      <name val="ＭＳ Ｐ明朝"/>
      <family val="1"/>
      <charset val="128"/>
    </font>
    <font>
      <b/>
      <sz val="14"/>
      <name val="ＤＦＰPOP体"/>
      <family val="3"/>
      <charset val="128"/>
    </font>
    <font>
      <b/>
      <sz val="16"/>
      <name val="ＤＨＰ特太ゴシック体"/>
      <family val="3"/>
      <charset val="128"/>
    </font>
    <font>
      <sz val="16"/>
      <name val="ＤＨＰ特太ゴシック体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2"/>
      <charset val="128"/>
    </font>
    <font>
      <sz val="18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1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HGP創英角ｺﾞｼｯｸUB"/>
      <family val="2"/>
      <charset val="128"/>
    </font>
    <font>
      <sz val="20"/>
      <name val="HGP創英角ｺﾞｼｯｸUB"/>
      <family val="2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HG丸ｺﾞｼｯｸM-PRO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 (本文)"/>
      <family val="3"/>
      <charset val="128"/>
    </font>
    <font>
      <sz val="14"/>
      <name val="ＭＳ Ｐゴシック"/>
      <family val="2"/>
      <charset val="128"/>
    </font>
    <font>
      <b/>
      <sz val="11"/>
      <color theme="3" tint="0.39997558519241921"/>
      <name val="ＭＳ Ｐゴシック"/>
      <family val="2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theme="3" tint="0.39997558519241921"/>
      <name val="ＭＳ Ｐ明朝"/>
      <family val="1"/>
      <charset val="128"/>
    </font>
    <font>
      <sz val="14"/>
      <name val="HGP創英角ｺﾞｼｯｸUB"/>
      <family val="2"/>
      <charset val="128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4"/>
      <name val="ＭＳ Ｐゴシック (本文)"/>
      <family val="3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</font>
    <font>
      <b/>
      <sz val="12"/>
      <color rgb="FFFF0000"/>
      <name val="ＭＳ Ｐ明朝"/>
      <family val="1"/>
      <charset val="128"/>
    </font>
    <font>
      <sz val="18"/>
      <name val="HGP創英角ｺﾞｼｯｸUB"/>
      <family val="2"/>
      <charset val="128"/>
    </font>
    <font>
      <sz val="14"/>
      <name val="ＭＳ Ｐゴシック"/>
      <family val="2"/>
      <charset val="128"/>
      <scheme val="minor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 diagonalUp="1">
      <left/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57">
    <xf numFmtId="0" fontId="0" fillId="0" borderId="0"/>
    <xf numFmtId="0" fontId="13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0" fillId="0" borderId="0"/>
  </cellStyleXfs>
  <cellXfs count="26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/>
    <xf numFmtId="49" fontId="2" fillId="0" borderId="0" xfId="0" applyNumberFormat="1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176" fontId="14" fillId="0" borderId="0" xfId="0" applyNumberFormat="1" applyFont="1"/>
    <xf numFmtId="0" fontId="2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5" fillId="0" borderId="14" xfId="0" applyFont="1" applyBorder="1" applyAlignment="1">
      <alignment vertical="center" shrinkToFit="1"/>
    </xf>
    <xf numFmtId="0" fontId="8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8" fillId="0" borderId="0" xfId="0" applyFont="1" applyAlignment="1">
      <alignment horizontal="distributed" vertical="center" shrinkToFit="1"/>
    </xf>
    <xf numFmtId="0" fontId="18" fillId="0" borderId="0" xfId="0" applyFont="1" applyAlignment="1">
      <alignment horizontal="center" vertical="center" shrinkToFit="1"/>
    </xf>
    <xf numFmtId="1" fontId="18" fillId="0" borderId="1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1" fontId="18" fillId="0" borderId="8" xfId="0" applyNumberFormat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 shrinkToFit="1"/>
    </xf>
    <xf numFmtId="1" fontId="18" fillId="0" borderId="10" xfId="0" applyNumberFormat="1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center" vertical="center" shrinkToFit="1"/>
    </xf>
    <xf numFmtId="1" fontId="18" fillId="0" borderId="8" xfId="0" applyNumberFormat="1" applyFont="1" applyBorder="1" applyAlignment="1">
      <alignment horizontal="distributed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9" fillId="0" borderId="0" xfId="0" applyFont="1" applyAlignment="1">
      <alignment horizontal="distributed" vertical="center" shrinkToFit="1"/>
    </xf>
    <xf numFmtId="0" fontId="19" fillId="0" borderId="0" xfId="0" applyFont="1" applyAlignment="1">
      <alignment horizontal="center" vertical="center" shrinkToFit="1"/>
    </xf>
    <xf numFmtId="1" fontId="19" fillId="0" borderId="10" xfId="0" applyNumberFormat="1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1" fontId="19" fillId="0" borderId="8" xfId="0" applyNumberFormat="1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1" fontId="19" fillId="0" borderId="10" xfId="0" applyNumberFormat="1" applyFont="1" applyBorder="1" applyAlignment="1">
      <alignment horizontal="distributed" vertical="center" shrinkToFit="1"/>
    </xf>
    <xf numFmtId="1" fontId="19" fillId="0" borderId="8" xfId="0" applyNumberFormat="1" applyFont="1" applyBorder="1" applyAlignment="1">
      <alignment horizontal="distributed" vertical="center" shrinkToFit="1"/>
    </xf>
    <xf numFmtId="0" fontId="0" fillId="0" borderId="0" xfId="0" applyAlignment="1">
      <alignment shrinkToFit="1"/>
    </xf>
    <xf numFmtId="49" fontId="0" fillId="0" borderId="28" xfId="0" applyNumberFormat="1" applyBorder="1"/>
    <xf numFmtId="49" fontId="0" fillId="0" borderId="29" xfId="0" applyNumberFormat="1" applyBorder="1"/>
    <xf numFmtId="20" fontId="2" fillId="0" borderId="0" xfId="0" applyNumberFormat="1" applyFont="1" applyAlignment="1">
      <alignment horizontal="center" vertical="center"/>
    </xf>
    <xf numFmtId="49" fontId="20" fillId="0" borderId="0" xfId="0" applyNumberFormat="1" applyFont="1"/>
    <xf numFmtId="49" fontId="20" fillId="0" borderId="10" xfId="0" applyNumberFormat="1" applyFont="1" applyBorder="1"/>
    <xf numFmtId="49" fontId="20" fillId="0" borderId="11" xfId="0" applyNumberFormat="1" applyFont="1" applyBorder="1"/>
    <xf numFmtId="49" fontId="20" fillId="0" borderId="8" xfId="0" applyNumberFormat="1" applyFont="1" applyBorder="1"/>
    <xf numFmtId="49" fontId="20" fillId="0" borderId="2" xfId="0" applyNumberFormat="1" applyFont="1" applyBorder="1"/>
    <xf numFmtId="49" fontId="20" fillId="0" borderId="9" xfId="0" applyNumberFormat="1" applyFont="1" applyBorder="1"/>
    <xf numFmtId="49" fontId="20" fillId="0" borderId="21" xfId="0" applyNumberFormat="1" applyFont="1" applyBorder="1"/>
    <xf numFmtId="49" fontId="20" fillId="0" borderId="22" xfId="0" applyNumberFormat="1" applyFont="1" applyBorder="1"/>
    <xf numFmtId="49" fontId="20" fillId="0" borderId="23" xfId="0" applyNumberFormat="1" applyFont="1" applyBorder="1"/>
    <xf numFmtId="49" fontId="2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49" fontId="20" fillId="0" borderId="30" xfId="0" applyNumberFormat="1" applyFont="1" applyBorder="1"/>
    <xf numFmtId="49" fontId="20" fillId="0" borderId="31" xfId="0" applyNumberFormat="1" applyFont="1" applyBorder="1"/>
    <xf numFmtId="49" fontId="20" fillId="0" borderId="32" xfId="0" applyNumberFormat="1" applyFont="1" applyBorder="1"/>
    <xf numFmtId="0" fontId="2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49" fontId="20" fillId="0" borderId="2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6" fillId="0" borderId="0" xfId="0" applyNumberFormat="1" applyFont="1"/>
    <xf numFmtId="49" fontId="13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49" fontId="13" fillId="0" borderId="0" xfId="0" applyNumberFormat="1" applyFont="1" applyAlignment="1">
      <alignment horizontal="center" shrinkToFit="1"/>
    </xf>
    <xf numFmtId="49" fontId="13" fillId="0" borderId="0" xfId="0" applyNumberFormat="1" applyFont="1" applyAlignment="1">
      <alignment horizontal="right" vertical="center" shrinkToFit="1"/>
    </xf>
    <xf numFmtId="49" fontId="13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>
      <alignment horizontal="right" vertical="top" shrinkToFit="1"/>
    </xf>
    <xf numFmtId="49" fontId="13" fillId="0" borderId="0" xfId="0" applyNumberFormat="1" applyFont="1" applyAlignment="1">
      <alignment horizontal="left" vertical="top" shrinkToFit="1"/>
    </xf>
    <xf numFmtId="49" fontId="13" fillId="0" borderId="0" xfId="0" applyNumberFormat="1" applyFont="1" applyAlignment="1">
      <alignment vertical="center" shrinkToFit="1"/>
    </xf>
    <xf numFmtId="49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top" shrinkToFit="1"/>
    </xf>
    <xf numFmtId="49" fontId="13" fillId="0" borderId="0" xfId="0" applyNumberFormat="1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shrinkToFit="1"/>
    </xf>
    <xf numFmtId="0" fontId="29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 shrinkToFit="1"/>
    </xf>
    <xf numFmtId="0" fontId="30" fillId="0" borderId="8" xfId="0" applyFont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1" fillId="0" borderId="0" xfId="156" applyFont="1" applyAlignment="1">
      <alignment vertical="center"/>
    </xf>
    <xf numFmtId="0" fontId="30" fillId="0" borderId="33" xfId="0" applyFont="1" applyBorder="1" applyAlignment="1">
      <alignment horizontal="center" vertical="center" shrinkToFi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34" fillId="0" borderId="8" xfId="0" applyFont="1" applyBorder="1" applyAlignment="1">
      <alignment vertical="center" shrinkToFit="1"/>
    </xf>
    <xf numFmtId="0" fontId="44" fillId="0" borderId="8" xfId="0" applyFont="1" applyBorder="1" applyAlignment="1">
      <alignment horizontal="center" vertical="center" shrinkToFit="1"/>
    </xf>
    <xf numFmtId="0" fontId="44" fillId="0" borderId="34" xfId="0" applyFont="1" applyBorder="1" applyAlignment="1">
      <alignment horizontal="center" vertical="center" shrinkToFit="1"/>
    </xf>
    <xf numFmtId="0" fontId="44" fillId="0" borderId="33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49" fontId="42" fillId="0" borderId="0" xfId="0" applyNumberFormat="1" applyFont="1" applyAlignment="1">
      <alignment vertical="center"/>
    </xf>
    <xf numFmtId="49" fontId="25" fillId="0" borderId="0" xfId="0" applyNumberFormat="1" applyFont="1"/>
    <xf numFmtId="49" fontId="20" fillId="0" borderId="13" xfId="0" applyNumberFormat="1" applyFont="1" applyBorder="1"/>
    <xf numFmtId="49" fontId="2" fillId="0" borderId="13" xfId="0" applyNumberFormat="1" applyFont="1" applyBorder="1"/>
    <xf numFmtId="49" fontId="2" fillId="0" borderId="12" xfId="0" applyNumberFormat="1" applyFont="1" applyBorder="1"/>
    <xf numFmtId="0" fontId="47" fillId="0" borderId="0" xfId="0" applyFont="1" applyAlignment="1">
      <alignment horizontal="left" indent="1"/>
    </xf>
    <xf numFmtId="0" fontId="49" fillId="0" borderId="0" xfId="0" applyFont="1" applyAlignment="1">
      <alignment horizontal="right" vertical="center"/>
    </xf>
    <xf numFmtId="0" fontId="39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49" fontId="20" fillId="0" borderId="31" xfId="0" applyNumberFormat="1" applyFont="1" applyBorder="1" applyAlignment="1">
      <alignment horizontal="left" vertical="center"/>
    </xf>
    <xf numFmtId="49" fontId="21" fillId="0" borderId="9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right" vertical="center"/>
    </xf>
    <xf numFmtId="49" fontId="39" fillId="0" borderId="0" xfId="0" applyNumberFormat="1" applyFont="1" applyAlignment="1">
      <alignment horizontal="center"/>
    </xf>
    <xf numFmtId="49" fontId="21" fillId="0" borderId="22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0" fillId="0" borderId="10" xfId="0" applyBorder="1" applyAlignment="1">
      <alignment horizontal="center"/>
    </xf>
    <xf numFmtId="49" fontId="20" fillId="0" borderId="12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31" fillId="0" borderId="0" xfId="156" applyFont="1" applyAlignment="1">
      <alignment horizontal="left" vertical="center"/>
    </xf>
    <xf numFmtId="0" fontId="43" fillId="0" borderId="3" xfId="0" applyFont="1" applyBorder="1" applyAlignment="1" applyProtection="1">
      <alignment horizontal="center" vertical="center" shrinkToFit="1"/>
      <protection locked="0"/>
    </xf>
    <xf numFmtId="0" fontId="43" fillId="0" borderId="33" xfId="0" applyFont="1" applyBorder="1" applyAlignment="1" applyProtection="1">
      <alignment horizontal="center" vertical="center" shrinkToFit="1"/>
      <protection locked="0"/>
    </xf>
    <xf numFmtId="0" fontId="43" fillId="0" borderId="1" xfId="0" applyFont="1" applyBorder="1" applyAlignment="1" applyProtection="1">
      <alignment horizontal="center" vertical="center" shrinkToFit="1"/>
      <protection locked="0"/>
    </xf>
    <xf numFmtId="0" fontId="34" fillId="0" borderId="6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1" fillId="0" borderId="33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5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40" fillId="0" borderId="6" xfId="0" applyFont="1" applyBorder="1" applyAlignment="1">
      <alignment horizontal="center" vertical="center" shrinkToFit="1"/>
    </xf>
    <xf numFmtId="0" fontId="46" fillId="0" borderId="3" xfId="0" applyFont="1" applyBorder="1" applyAlignment="1" applyProtection="1">
      <alignment horizontal="center" vertical="center" shrinkToFit="1"/>
      <protection locked="0"/>
    </xf>
    <xf numFmtId="0" fontId="41" fillId="0" borderId="8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45" fillId="0" borderId="8" xfId="0" applyFont="1" applyBorder="1" applyAlignment="1">
      <alignment horizontal="center" vertical="center" shrinkToFit="1"/>
    </xf>
    <xf numFmtId="0" fontId="44" fillId="0" borderId="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33" fillId="0" borderId="3" xfId="0" applyFont="1" applyBorder="1" applyAlignment="1" applyProtection="1">
      <alignment horizontal="center" vertical="center" shrinkToFit="1"/>
      <protection locked="0"/>
    </xf>
    <xf numFmtId="0" fontId="33" fillId="0" borderId="33" xfId="0" applyFont="1" applyBorder="1" applyAlignment="1" applyProtection="1">
      <alignment horizontal="center" vertical="center" shrinkToFit="1"/>
      <protection locked="0"/>
    </xf>
    <xf numFmtId="0" fontId="33" fillId="0" borderId="1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28" fillId="0" borderId="33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6" xfId="0" applyFont="1" applyBorder="1" applyAlignment="1">
      <alignment vertical="center" shrinkToFit="1"/>
    </xf>
    <xf numFmtId="0" fontId="28" fillId="0" borderId="5" xfId="0" applyFont="1" applyBorder="1" applyAlignment="1">
      <alignment vertical="center" shrinkToFit="1"/>
    </xf>
    <xf numFmtId="0" fontId="48" fillId="0" borderId="0" xfId="0" applyFont="1" applyAlignment="1">
      <alignment horizontal="center"/>
    </xf>
    <xf numFmtId="1" fontId="37" fillId="0" borderId="20" xfId="0" applyNumberFormat="1" applyFont="1" applyBorder="1" applyAlignment="1">
      <alignment horizontal="center" vertical="center" shrinkToFit="1"/>
    </xf>
    <xf numFmtId="1" fontId="37" fillId="0" borderId="5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20" fontId="2" fillId="0" borderId="12" xfId="0" applyNumberFormat="1" applyFont="1" applyBorder="1" applyAlignment="1">
      <alignment vertical="center"/>
    </xf>
    <xf numFmtId="20" fontId="2" fillId="0" borderId="4" xfId="0" applyNumberFormat="1" applyFont="1" applyBorder="1" applyAlignment="1">
      <alignment vertical="center"/>
    </xf>
    <xf numFmtId="20" fontId="2" fillId="0" borderId="11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shrinkToFit="1"/>
    </xf>
    <xf numFmtId="1" fontId="7" fillId="0" borderId="8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7" fontId="17" fillId="0" borderId="0" xfId="0" applyNumberFormat="1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20" fontId="2" fillId="0" borderId="13" xfId="0" applyNumberFormat="1" applyFont="1" applyBorder="1" applyAlignment="1">
      <alignment vertical="center"/>
    </xf>
    <xf numFmtId="20" fontId="2" fillId="0" borderId="0" xfId="0" applyNumberFormat="1" applyFont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 shrinkToFit="1"/>
    </xf>
    <xf numFmtId="1" fontId="37" fillId="0" borderId="18" xfId="0" applyNumberFormat="1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20" fontId="2" fillId="0" borderId="24" xfId="0" applyNumberFormat="1" applyFont="1" applyBorder="1" applyAlignment="1">
      <alignment vertical="center"/>
    </xf>
    <xf numFmtId="20" fontId="2" fillId="0" borderId="2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 shrinkToFit="1"/>
    </xf>
    <xf numFmtId="1" fontId="5" fillId="0" borderId="26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20" fontId="2" fillId="0" borderId="19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1" fontId="36" fillId="0" borderId="20" xfId="0" applyNumberFormat="1" applyFont="1" applyBorder="1" applyAlignment="1">
      <alignment horizontal="center" vertical="center" shrinkToFit="1"/>
    </xf>
    <xf numFmtId="1" fontId="36" fillId="0" borderId="5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1" fontId="35" fillId="0" borderId="10" xfId="0" applyNumberFormat="1" applyFont="1" applyBorder="1" applyAlignment="1">
      <alignment horizontal="center" vertical="center" shrinkToFit="1"/>
    </xf>
    <xf numFmtId="1" fontId="35" fillId="0" borderId="8" xfId="0" applyNumberFormat="1" applyFont="1" applyBorder="1" applyAlignment="1">
      <alignment horizontal="center" vertical="center" shrinkToFit="1"/>
    </xf>
    <xf numFmtId="1" fontId="38" fillId="0" borderId="20" xfId="0" applyNumberFormat="1" applyFont="1" applyBorder="1" applyAlignment="1">
      <alignment horizontal="center" vertical="center" shrinkToFit="1"/>
    </xf>
    <xf numFmtId="1" fontId="38" fillId="0" borderId="5" xfId="0" applyNumberFormat="1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57">
    <cellStyle name="ハイパーリンク" xfId="60" builtinId="8" hidden="1"/>
    <cellStyle name="ハイパーリンク" xfId="64" builtinId="8" hidden="1"/>
    <cellStyle name="ハイパーリンク" xfId="68" builtinId="8" hidden="1"/>
    <cellStyle name="ハイパーリンク" xfId="72" builtinId="8" hidden="1"/>
    <cellStyle name="ハイパーリンク" xfId="76" builtinId="8" hidden="1"/>
    <cellStyle name="ハイパーリンク" xfId="80" builtinId="8" hidden="1"/>
    <cellStyle name="ハイパーリンク" xfId="84" builtinId="8" hidden="1"/>
    <cellStyle name="ハイパーリンク" xfId="88" builtinId="8" hidden="1"/>
    <cellStyle name="ハイパーリンク" xfId="92" builtinId="8" hidden="1"/>
    <cellStyle name="ハイパーリンク" xfId="96" builtinId="8" hidden="1"/>
    <cellStyle name="ハイパーリンク" xfId="100" builtinId="8" hidden="1"/>
    <cellStyle name="ハイパーリンク" xfId="104" builtinId="8" hidden="1"/>
    <cellStyle name="ハイパーリンク" xfId="108" builtinId="8" hidden="1"/>
    <cellStyle name="ハイパーリンク" xfId="112" builtinId="8" hidden="1"/>
    <cellStyle name="ハイパーリンク" xfId="116" builtinId="8" hidden="1"/>
    <cellStyle name="ハイパーリンク" xfId="120" builtinId="8" hidden="1"/>
    <cellStyle name="ハイパーリンク" xfId="124" builtinId="8" hidden="1"/>
    <cellStyle name="ハイパーリンク" xfId="128" builtinId="8" hidden="1"/>
    <cellStyle name="ハイパーリンク" xfId="132" builtinId="8" hidden="1"/>
    <cellStyle name="ハイパーリンク" xfId="136" builtinId="8" hidden="1"/>
    <cellStyle name="ハイパーリンク" xfId="140" builtinId="8" hidden="1"/>
    <cellStyle name="ハイパーリンク" xfId="144" builtinId="8" hidden="1"/>
    <cellStyle name="ハイパーリンク" xfId="148" builtinId="8" hidden="1"/>
    <cellStyle name="ハイパーリンク" xfId="152" builtinId="8" hidden="1"/>
    <cellStyle name="ハイパーリンク" xfId="154" builtinId="8" hidden="1"/>
    <cellStyle name="ハイパーリンク" xfId="150" builtinId="8" hidden="1"/>
    <cellStyle name="ハイパーリンク" xfId="146" builtinId="8" hidden="1"/>
    <cellStyle name="ハイパーリンク" xfId="142" builtinId="8" hidden="1"/>
    <cellStyle name="ハイパーリンク" xfId="138" builtinId="8" hidden="1"/>
    <cellStyle name="ハイパーリンク" xfId="134" builtinId="8" hidden="1"/>
    <cellStyle name="ハイパーリンク" xfId="130" builtinId="8" hidden="1"/>
    <cellStyle name="ハイパーリンク" xfId="126" builtinId="8" hidden="1"/>
    <cellStyle name="ハイパーリンク" xfId="122" builtinId="8" hidden="1"/>
    <cellStyle name="ハイパーリンク" xfId="118" builtinId="8" hidden="1"/>
    <cellStyle name="ハイパーリンク" xfId="114" builtinId="8" hidden="1"/>
    <cellStyle name="ハイパーリンク" xfId="110" builtinId="8" hidden="1"/>
    <cellStyle name="ハイパーリンク" xfId="106" builtinId="8" hidden="1"/>
    <cellStyle name="ハイパーリンク" xfId="102" builtinId="8" hidden="1"/>
    <cellStyle name="ハイパーリンク" xfId="98" builtinId="8" hidden="1"/>
    <cellStyle name="ハイパーリンク" xfId="94" builtinId="8" hidden="1"/>
    <cellStyle name="ハイパーリンク" xfId="90" builtinId="8" hidden="1"/>
    <cellStyle name="ハイパーリンク" xfId="86" builtinId="8" hidden="1"/>
    <cellStyle name="ハイパーリンク" xfId="82" builtinId="8" hidden="1"/>
    <cellStyle name="ハイパーリンク" xfId="78" builtinId="8" hidden="1"/>
    <cellStyle name="ハイパーリンク" xfId="74" builtinId="8" hidden="1"/>
    <cellStyle name="ハイパーリンク" xfId="70" builtinId="8" hidden="1"/>
    <cellStyle name="ハイパーリンク" xfId="66" builtinId="8" hidden="1"/>
    <cellStyle name="ハイパーリンク" xfId="62" builtinId="8" hidden="1"/>
    <cellStyle name="ハイパーリンク" xfId="58" builtinId="8" hidden="1"/>
    <cellStyle name="ハイパーリンク" xfId="20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6" builtinId="8" hidden="1"/>
    <cellStyle name="ハイパーリンク" xfId="54" builtinId="8" hidden="1"/>
    <cellStyle name="ハイパーリンク" xfId="46" builtinId="8" hidden="1"/>
    <cellStyle name="ハイパーリンク" xfId="38" builtinId="8" hidden="1"/>
    <cellStyle name="ハイパーリンク" xfId="30" builtinId="8" hidden="1"/>
    <cellStyle name="ハイパーリンク" xfId="22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4" builtinId="8" hidden="1"/>
    <cellStyle name="ハイパーリンク" xfId="8" builtinId="8" hidden="1"/>
    <cellStyle name="ハイパーリンク" xfId="6" builtinId="8" hidden="1"/>
    <cellStyle name="ハイパーリンク" xfId="2" builtinId="8" hidden="1"/>
    <cellStyle name="標準" xfId="0" builtinId="0"/>
    <cellStyle name="標準 2" xfId="1" xr:uid="{00000000-0005-0000-0000-00004E000000}"/>
    <cellStyle name="標準 2 3" xfId="156" xr:uid="{65C43582-EAA2-C646-99F0-A12458D4D84A}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49" builtinId="9" hidden="1"/>
    <cellStyle name="表示済みのハイパーリンク" xfId="141" builtinId="9" hidden="1"/>
    <cellStyle name="表示済みのハイパーリンク" xfId="133" builtinId="9" hidden="1"/>
    <cellStyle name="表示済みのハイパーリンク" xfId="125" builtinId="9" hidden="1"/>
    <cellStyle name="表示済みのハイパーリンク" xfId="117" builtinId="9" hidden="1"/>
    <cellStyle name="表示済みのハイパーリンク" xfId="109" builtinId="9" hidden="1"/>
    <cellStyle name="表示済みのハイパーリンク" xfId="101" builtinId="9" hidden="1"/>
    <cellStyle name="表示済みのハイパーリンク" xfId="93" builtinId="9" hidden="1"/>
    <cellStyle name="表示済みのハイパーリンク" xfId="85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69" builtinId="9" hidden="1"/>
    <cellStyle name="表示済みのハイパーリンク" xfId="53" builtinId="9" hidden="1"/>
    <cellStyle name="表示済みのハイパーリンク" xfId="3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5" builtinId="9" hidden="1"/>
    <cellStyle name="表示済みのハイパーリンク" xfId="3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FCC"/>
      <color rgb="FF9FFF96"/>
      <color rgb="FFFDF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AB3B9DCE-3B2B-3747-B6F4-E396C864FA63}"/>
            </a:ext>
          </a:extLst>
        </xdr:cNvPr>
        <xdr:cNvSpPr>
          <a:spLocks noChangeArrowheads="1"/>
        </xdr:cNvSpPr>
      </xdr:nvSpPr>
      <xdr:spPr bwMode="auto">
        <a:xfrm>
          <a:off x="1111250" y="1270000"/>
          <a:ext cx="682625" cy="635000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Ａ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0</xdr:colOff>
      <xdr:row>6</xdr:row>
      <xdr:rowOff>11441</xdr:rowOff>
    </xdr:from>
    <xdr:to>
      <xdr:col>7</xdr:col>
      <xdr:colOff>0</xdr:colOff>
      <xdr:row>7</xdr:row>
      <xdr:rowOff>85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C202F014-4324-0440-997D-F9574B2D7024}"/>
            </a:ext>
          </a:extLst>
        </xdr:cNvPr>
        <xdr:cNvSpPr>
          <a:spLocks noChangeArrowheads="1"/>
        </xdr:cNvSpPr>
      </xdr:nvSpPr>
      <xdr:spPr bwMode="auto">
        <a:xfrm>
          <a:off x="2551441" y="2059459"/>
          <a:ext cx="686487" cy="549275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Ｂ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0</xdr:colOff>
      <xdr:row>12</xdr:row>
      <xdr:rowOff>11441</xdr:rowOff>
    </xdr:from>
    <xdr:to>
      <xdr:col>3</xdr:col>
      <xdr:colOff>0</xdr:colOff>
      <xdr:row>13</xdr:row>
      <xdr:rowOff>85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8A9AA58A-BD6F-AB49-A0B3-24030573B68A}"/>
            </a:ext>
          </a:extLst>
        </xdr:cNvPr>
        <xdr:cNvSpPr>
          <a:spLocks noChangeArrowheads="1"/>
        </xdr:cNvSpPr>
      </xdr:nvSpPr>
      <xdr:spPr bwMode="auto">
        <a:xfrm>
          <a:off x="594955" y="3695585"/>
          <a:ext cx="686486" cy="549275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Ｄ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0</xdr:colOff>
      <xdr:row>6</xdr:row>
      <xdr:rowOff>11441</xdr:rowOff>
    </xdr:from>
    <xdr:to>
      <xdr:col>11</xdr:col>
      <xdr:colOff>0</xdr:colOff>
      <xdr:row>7</xdr:row>
      <xdr:rowOff>85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FC68C992-4CBD-5148-830B-00BB2090CA32}"/>
            </a:ext>
          </a:extLst>
        </xdr:cNvPr>
        <xdr:cNvSpPr>
          <a:spLocks noChangeArrowheads="1"/>
        </xdr:cNvSpPr>
      </xdr:nvSpPr>
      <xdr:spPr bwMode="auto">
        <a:xfrm>
          <a:off x="2555875" y="1805316"/>
          <a:ext cx="682625" cy="544269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Ｃ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0</xdr:colOff>
      <xdr:row>12</xdr:row>
      <xdr:rowOff>11441</xdr:rowOff>
    </xdr:from>
    <xdr:to>
      <xdr:col>11</xdr:col>
      <xdr:colOff>0</xdr:colOff>
      <xdr:row>13</xdr:row>
      <xdr:rowOff>85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BB471E1A-7D3D-F04E-A140-F4F6DC5B0187}"/>
            </a:ext>
          </a:extLst>
        </xdr:cNvPr>
        <xdr:cNvSpPr>
          <a:spLocks noChangeArrowheads="1"/>
        </xdr:cNvSpPr>
      </xdr:nvSpPr>
      <xdr:spPr bwMode="auto">
        <a:xfrm>
          <a:off x="2555875" y="1805316"/>
          <a:ext cx="682625" cy="544269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Ｆ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0</xdr:colOff>
      <xdr:row>12</xdr:row>
      <xdr:rowOff>11441</xdr:rowOff>
    </xdr:from>
    <xdr:to>
      <xdr:col>7</xdr:col>
      <xdr:colOff>0</xdr:colOff>
      <xdr:row>13</xdr:row>
      <xdr:rowOff>85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FEEABBC-8759-5E4B-8701-59BB11ADBE77}"/>
            </a:ext>
          </a:extLst>
        </xdr:cNvPr>
        <xdr:cNvSpPr>
          <a:spLocks noChangeArrowheads="1"/>
        </xdr:cNvSpPr>
      </xdr:nvSpPr>
      <xdr:spPr bwMode="auto">
        <a:xfrm>
          <a:off x="4524375" y="3400754"/>
          <a:ext cx="682625" cy="544269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Ｅ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184724</xdr:colOff>
      <xdr:row>5</xdr:row>
      <xdr:rowOff>23092</xdr:rowOff>
    </xdr:from>
    <xdr:to>
      <xdr:col>9</xdr:col>
      <xdr:colOff>46179</xdr:colOff>
      <xdr:row>5</xdr:row>
      <xdr:rowOff>390700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59AE663-5417-0088-F882-E8F34843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724" y="1431637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12</xdr:col>
      <xdr:colOff>184727</xdr:colOff>
      <xdr:row>6</xdr:row>
      <xdr:rowOff>23090</xdr:rowOff>
    </xdr:from>
    <xdr:to>
      <xdr:col>14</xdr:col>
      <xdr:colOff>46182</xdr:colOff>
      <xdr:row>6</xdr:row>
      <xdr:rowOff>390698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CB59257-7A70-9148-93C8-90FD41902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2727" y="1835726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17</xdr:col>
      <xdr:colOff>184728</xdr:colOff>
      <xdr:row>7</xdr:row>
      <xdr:rowOff>23090</xdr:rowOff>
    </xdr:from>
    <xdr:to>
      <xdr:col>19</xdr:col>
      <xdr:colOff>46183</xdr:colOff>
      <xdr:row>7</xdr:row>
      <xdr:rowOff>381001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1F7A566-303E-6C4F-B555-78E0B034A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728" y="2239817"/>
          <a:ext cx="369455" cy="357911"/>
        </a:xfrm>
        <a:prstGeom prst="rect">
          <a:avLst/>
        </a:prstGeom>
      </xdr:spPr>
    </xdr:pic>
    <xdr:clientData/>
  </xdr:twoCellAnchor>
  <xdr:twoCellAnchor editAs="oneCell">
    <xdr:from>
      <xdr:col>7</xdr:col>
      <xdr:colOff>196273</xdr:colOff>
      <xdr:row>12</xdr:row>
      <xdr:rowOff>23090</xdr:rowOff>
    </xdr:from>
    <xdr:to>
      <xdr:col>9</xdr:col>
      <xdr:colOff>57728</xdr:colOff>
      <xdr:row>12</xdr:row>
      <xdr:rowOff>390698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C9BD8CC-16EB-9549-B0EE-947E4DEA9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273" y="3509817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12</xdr:col>
      <xdr:colOff>196276</xdr:colOff>
      <xdr:row>13</xdr:row>
      <xdr:rowOff>23088</xdr:rowOff>
    </xdr:from>
    <xdr:to>
      <xdr:col>14</xdr:col>
      <xdr:colOff>57731</xdr:colOff>
      <xdr:row>13</xdr:row>
      <xdr:rowOff>390696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12A1C91-AA5C-6949-8F61-35CD3A7FD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4276" y="3913906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17</xdr:col>
      <xdr:colOff>196277</xdr:colOff>
      <xdr:row>14</xdr:row>
      <xdr:rowOff>23088</xdr:rowOff>
    </xdr:from>
    <xdr:to>
      <xdr:col>19</xdr:col>
      <xdr:colOff>57732</xdr:colOff>
      <xdr:row>14</xdr:row>
      <xdr:rowOff>381001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EB0652A-563B-F640-9567-11808496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277" y="4317997"/>
          <a:ext cx="369455" cy="357913"/>
        </a:xfrm>
        <a:prstGeom prst="rect">
          <a:avLst/>
        </a:prstGeom>
      </xdr:spPr>
    </xdr:pic>
    <xdr:clientData/>
  </xdr:twoCellAnchor>
  <xdr:twoCellAnchor editAs="oneCell">
    <xdr:from>
      <xdr:col>7</xdr:col>
      <xdr:colOff>175492</xdr:colOff>
      <xdr:row>19</xdr:row>
      <xdr:rowOff>25399</xdr:rowOff>
    </xdr:from>
    <xdr:to>
      <xdr:col>9</xdr:col>
      <xdr:colOff>36947</xdr:colOff>
      <xdr:row>19</xdr:row>
      <xdr:rowOff>393007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BC4E245-F9BE-3740-B86A-1850114B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3492" y="5590308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12</xdr:col>
      <xdr:colOff>175495</xdr:colOff>
      <xdr:row>20</xdr:row>
      <xdr:rowOff>25397</xdr:rowOff>
    </xdr:from>
    <xdr:to>
      <xdr:col>14</xdr:col>
      <xdr:colOff>36950</xdr:colOff>
      <xdr:row>20</xdr:row>
      <xdr:rowOff>393005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B711F94-B701-E145-A72E-4D676339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3495" y="5994397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17</xdr:col>
      <xdr:colOff>175496</xdr:colOff>
      <xdr:row>21</xdr:row>
      <xdr:rowOff>25397</xdr:rowOff>
    </xdr:from>
    <xdr:to>
      <xdr:col>19</xdr:col>
      <xdr:colOff>36951</xdr:colOff>
      <xdr:row>21</xdr:row>
      <xdr:rowOff>392546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2C38E05-3802-1048-9303-2B7F0D6C2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3496" y="6398488"/>
          <a:ext cx="369455" cy="367149"/>
        </a:xfrm>
        <a:prstGeom prst="rect">
          <a:avLst/>
        </a:prstGeom>
      </xdr:spPr>
    </xdr:pic>
    <xdr:clientData/>
  </xdr:twoCellAnchor>
  <xdr:twoCellAnchor editAs="oneCell">
    <xdr:from>
      <xdr:col>7</xdr:col>
      <xdr:colOff>184725</xdr:colOff>
      <xdr:row>26</xdr:row>
      <xdr:rowOff>23095</xdr:rowOff>
    </xdr:from>
    <xdr:to>
      <xdr:col>9</xdr:col>
      <xdr:colOff>46180</xdr:colOff>
      <xdr:row>26</xdr:row>
      <xdr:rowOff>390703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71C55C61-4D1A-1247-83EE-044382641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725" y="7666186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12</xdr:col>
      <xdr:colOff>184728</xdr:colOff>
      <xdr:row>27</xdr:row>
      <xdr:rowOff>23093</xdr:rowOff>
    </xdr:from>
    <xdr:to>
      <xdr:col>14</xdr:col>
      <xdr:colOff>46183</xdr:colOff>
      <xdr:row>27</xdr:row>
      <xdr:rowOff>390701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7B743AE-6F00-0240-9C5C-9FF4619E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2728" y="8070275"/>
          <a:ext cx="369455" cy="367608"/>
        </a:xfrm>
        <a:prstGeom prst="rect">
          <a:avLst/>
        </a:prstGeom>
      </xdr:spPr>
    </xdr:pic>
    <xdr:clientData/>
  </xdr:twoCellAnchor>
  <xdr:twoCellAnchor editAs="oneCell">
    <xdr:from>
      <xdr:col>17</xdr:col>
      <xdr:colOff>184729</xdr:colOff>
      <xdr:row>28</xdr:row>
      <xdr:rowOff>23093</xdr:rowOff>
    </xdr:from>
    <xdr:to>
      <xdr:col>19</xdr:col>
      <xdr:colOff>46184</xdr:colOff>
      <xdr:row>28</xdr:row>
      <xdr:rowOff>381001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2149200-4591-1849-87EC-AEBB8599D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729" y="8474366"/>
          <a:ext cx="369455" cy="357908"/>
        </a:xfrm>
        <a:prstGeom prst="rect">
          <a:avLst/>
        </a:prstGeom>
      </xdr:spPr>
    </xdr:pic>
    <xdr:clientData/>
  </xdr:twoCellAnchor>
  <xdr:oneCellAnchor>
    <xdr:from>
      <xdr:col>7</xdr:col>
      <xdr:colOff>184725</xdr:colOff>
      <xdr:row>33</xdr:row>
      <xdr:rowOff>23095</xdr:rowOff>
    </xdr:from>
    <xdr:ext cx="369455" cy="367608"/>
    <xdr:pic>
      <xdr:nvPicPr>
        <xdr:cNvPr id="2" name="図 1">
          <a:extLst>
            <a:ext uri="{FF2B5EF4-FFF2-40B4-BE49-F238E27FC236}">
              <a16:creationId xmlns:a16="http://schemas.microsoft.com/office/drawing/2014/main" id="{CA8DD9C4-CF3D-AA41-A569-F3D4D89F3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725" y="7666186"/>
          <a:ext cx="369455" cy="367608"/>
        </a:xfrm>
        <a:prstGeom prst="rect">
          <a:avLst/>
        </a:prstGeom>
      </xdr:spPr>
    </xdr:pic>
    <xdr:clientData/>
  </xdr:oneCellAnchor>
  <xdr:oneCellAnchor>
    <xdr:from>
      <xdr:col>12</xdr:col>
      <xdr:colOff>184728</xdr:colOff>
      <xdr:row>34</xdr:row>
      <xdr:rowOff>23093</xdr:rowOff>
    </xdr:from>
    <xdr:ext cx="369455" cy="367608"/>
    <xdr:pic>
      <xdr:nvPicPr>
        <xdr:cNvPr id="3" name="図 2">
          <a:extLst>
            <a:ext uri="{FF2B5EF4-FFF2-40B4-BE49-F238E27FC236}">
              <a16:creationId xmlns:a16="http://schemas.microsoft.com/office/drawing/2014/main" id="{8665D80D-7C2C-8849-B896-81A7AC24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2728" y="8070275"/>
          <a:ext cx="369455" cy="367608"/>
        </a:xfrm>
        <a:prstGeom prst="rect">
          <a:avLst/>
        </a:prstGeom>
      </xdr:spPr>
    </xdr:pic>
    <xdr:clientData/>
  </xdr:oneCellAnchor>
  <xdr:oneCellAnchor>
    <xdr:from>
      <xdr:col>17</xdr:col>
      <xdr:colOff>184729</xdr:colOff>
      <xdr:row>35</xdr:row>
      <xdr:rowOff>23093</xdr:rowOff>
    </xdr:from>
    <xdr:ext cx="369455" cy="357908"/>
    <xdr:pic>
      <xdr:nvPicPr>
        <xdr:cNvPr id="4" name="図 3">
          <a:extLst>
            <a:ext uri="{FF2B5EF4-FFF2-40B4-BE49-F238E27FC236}">
              <a16:creationId xmlns:a16="http://schemas.microsoft.com/office/drawing/2014/main" id="{57436CF7-7518-5E44-934F-22DB7F0F3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729" y="8474366"/>
          <a:ext cx="369455" cy="357908"/>
        </a:xfrm>
        <a:prstGeom prst="rect">
          <a:avLst/>
        </a:prstGeom>
      </xdr:spPr>
    </xdr:pic>
    <xdr:clientData/>
  </xdr:oneCellAnchor>
  <xdr:oneCellAnchor>
    <xdr:from>
      <xdr:col>7</xdr:col>
      <xdr:colOff>184725</xdr:colOff>
      <xdr:row>40</xdr:row>
      <xdr:rowOff>23095</xdr:rowOff>
    </xdr:from>
    <xdr:ext cx="369455" cy="367608"/>
    <xdr:pic>
      <xdr:nvPicPr>
        <xdr:cNvPr id="28" name="図 27">
          <a:extLst>
            <a:ext uri="{FF2B5EF4-FFF2-40B4-BE49-F238E27FC236}">
              <a16:creationId xmlns:a16="http://schemas.microsoft.com/office/drawing/2014/main" id="{F29BEC4E-3B9D-024F-803C-A4FED5FFC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725" y="10148459"/>
          <a:ext cx="369455" cy="367608"/>
        </a:xfrm>
        <a:prstGeom prst="rect">
          <a:avLst/>
        </a:prstGeom>
      </xdr:spPr>
    </xdr:pic>
    <xdr:clientData/>
  </xdr:oneCellAnchor>
  <xdr:oneCellAnchor>
    <xdr:from>
      <xdr:col>12</xdr:col>
      <xdr:colOff>184728</xdr:colOff>
      <xdr:row>41</xdr:row>
      <xdr:rowOff>23093</xdr:rowOff>
    </xdr:from>
    <xdr:ext cx="369455" cy="367608"/>
    <xdr:pic>
      <xdr:nvPicPr>
        <xdr:cNvPr id="29" name="図 28">
          <a:extLst>
            <a:ext uri="{FF2B5EF4-FFF2-40B4-BE49-F238E27FC236}">
              <a16:creationId xmlns:a16="http://schemas.microsoft.com/office/drawing/2014/main" id="{7576B252-5FF2-4841-A7A9-C9B305137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2728" y="10552548"/>
          <a:ext cx="369455" cy="367608"/>
        </a:xfrm>
        <a:prstGeom prst="rect">
          <a:avLst/>
        </a:prstGeom>
      </xdr:spPr>
    </xdr:pic>
    <xdr:clientData/>
  </xdr:oneCellAnchor>
  <xdr:oneCellAnchor>
    <xdr:from>
      <xdr:col>17</xdr:col>
      <xdr:colOff>184729</xdr:colOff>
      <xdr:row>42</xdr:row>
      <xdr:rowOff>23093</xdr:rowOff>
    </xdr:from>
    <xdr:ext cx="369455" cy="357908"/>
    <xdr:pic>
      <xdr:nvPicPr>
        <xdr:cNvPr id="30" name="図 29">
          <a:extLst>
            <a:ext uri="{FF2B5EF4-FFF2-40B4-BE49-F238E27FC236}">
              <a16:creationId xmlns:a16="http://schemas.microsoft.com/office/drawing/2014/main" id="{B884EC81-BE78-0442-9001-7609EC010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729" y="10956638"/>
          <a:ext cx="369455" cy="3579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topLeftCell="A19" zoomScale="138" zoomScaleNormal="138" workbookViewId="0">
      <selection activeCell="A37" sqref="A37"/>
    </sheetView>
  </sheetViews>
  <sheetFormatPr baseColWidth="10" defaultColWidth="9" defaultRowHeight="15"/>
  <cols>
    <col min="1" max="9" width="9.33203125" style="1" customWidth="1"/>
    <col min="10" max="10" width="4.83203125" style="1" customWidth="1"/>
    <col min="11" max="11" width="12.5" style="1" customWidth="1"/>
    <col min="12" max="16384" width="9" style="1"/>
  </cols>
  <sheetData>
    <row r="1" spans="1:11" ht="19" customHeight="1">
      <c r="A1" s="131" t="s">
        <v>116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7" customHeight="1">
      <c r="K2" s="74" t="s">
        <v>110</v>
      </c>
    </row>
    <row r="3" spans="1:11" ht="19" customHeight="1">
      <c r="A3" s="1" t="s">
        <v>137</v>
      </c>
    </row>
    <row r="4" spans="1:11" ht="9" customHeight="1"/>
    <row r="5" spans="1:11" ht="19" customHeight="1">
      <c r="A5" s="2" t="s">
        <v>117</v>
      </c>
    </row>
    <row r="6" spans="1:11" ht="19" customHeight="1">
      <c r="A6" s="3" t="s">
        <v>122</v>
      </c>
    </row>
    <row r="7" spans="1:11" ht="19" customHeight="1">
      <c r="A7" s="3" t="s">
        <v>3</v>
      </c>
    </row>
    <row r="8" spans="1:11" ht="19" customHeight="1">
      <c r="A8" s="4" t="s">
        <v>4</v>
      </c>
    </row>
    <row r="9" spans="1:11" ht="19" customHeight="1">
      <c r="A9" s="5" t="s">
        <v>47</v>
      </c>
      <c r="G9" s="5" t="s">
        <v>5</v>
      </c>
    </row>
    <row r="10" spans="1:11" ht="19" customHeight="1">
      <c r="A10" s="5" t="s">
        <v>6</v>
      </c>
      <c r="G10" s="5" t="s">
        <v>2</v>
      </c>
    </row>
    <row r="11" spans="1:11" ht="19" customHeight="1">
      <c r="A11" s="5" t="s">
        <v>104</v>
      </c>
    </row>
    <row r="12" spans="1:11" ht="19" customHeight="1">
      <c r="A12" s="3" t="s">
        <v>138</v>
      </c>
    </row>
    <row r="13" spans="1:11" ht="19" customHeight="1">
      <c r="A13" s="3" t="s">
        <v>48</v>
      </c>
    </row>
    <row r="14" spans="1:11" ht="19" customHeight="1">
      <c r="A14" s="3" t="s">
        <v>143</v>
      </c>
    </row>
    <row r="15" spans="1:11" ht="19" customHeight="1">
      <c r="A15" s="129" t="s">
        <v>139</v>
      </c>
    </row>
    <row r="16" spans="1:11" ht="19" customHeight="1"/>
    <row r="17" spans="1:1" ht="19" customHeight="1">
      <c r="A17" s="2" t="s">
        <v>118</v>
      </c>
    </row>
    <row r="18" spans="1:1" ht="19" customHeight="1">
      <c r="A18" s="3" t="s">
        <v>21</v>
      </c>
    </row>
    <row r="19" spans="1:1" ht="19" customHeight="1">
      <c r="A19" s="3" t="s">
        <v>138</v>
      </c>
    </row>
    <row r="20" spans="1:1" ht="19" customHeight="1">
      <c r="A20" s="3" t="s">
        <v>152</v>
      </c>
    </row>
    <row r="21" spans="1:1" ht="19" customHeight="1">
      <c r="A21" s="3" t="s">
        <v>92</v>
      </c>
    </row>
    <row r="22" spans="1:1" ht="19" customHeight="1">
      <c r="A22" s="3" t="s">
        <v>91</v>
      </c>
    </row>
    <row r="23" spans="1:1" ht="19" customHeight="1"/>
    <row r="24" spans="1:1" ht="19" customHeight="1">
      <c r="A24" s="2" t="s">
        <v>35</v>
      </c>
    </row>
    <row r="25" spans="1:1" ht="19" customHeight="1">
      <c r="A25" s="3" t="s">
        <v>140</v>
      </c>
    </row>
    <row r="26" spans="1:1" ht="19" customHeight="1">
      <c r="A26" s="3" t="s">
        <v>151</v>
      </c>
    </row>
    <row r="27" spans="1:1" ht="19" customHeight="1">
      <c r="A27" s="3"/>
    </row>
    <row r="28" spans="1:1" ht="19" customHeight="1">
      <c r="A28" s="2" t="s">
        <v>90</v>
      </c>
    </row>
    <row r="29" spans="1:1" ht="19" customHeight="1">
      <c r="A29" s="3" t="s">
        <v>141</v>
      </c>
    </row>
    <row r="30" spans="1:1" ht="19" customHeight="1">
      <c r="A30" s="3" t="s">
        <v>144</v>
      </c>
    </row>
    <row r="31" spans="1:1" ht="19" customHeight="1">
      <c r="A31" s="3" t="s">
        <v>142</v>
      </c>
    </row>
    <row r="32" spans="1:1" ht="19" customHeight="1">
      <c r="A32" s="3" t="s">
        <v>145</v>
      </c>
    </row>
    <row r="33" spans="1:11" ht="66" customHeight="1">
      <c r="A33" s="132" t="s">
        <v>146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</row>
    <row r="34" spans="1:11" ht="19" customHeight="1"/>
    <row r="35" spans="1:11" ht="19" customHeight="1">
      <c r="A35" s="2" t="s">
        <v>34</v>
      </c>
    </row>
    <row r="36" spans="1:11" ht="19" customHeight="1">
      <c r="A36" s="3" t="s">
        <v>155</v>
      </c>
    </row>
    <row r="37" spans="1:11" ht="19" customHeight="1">
      <c r="A37" s="1" t="s">
        <v>147</v>
      </c>
    </row>
    <row r="38" spans="1:11" ht="19" customHeight="1">
      <c r="A38" s="3" t="s">
        <v>148</v>
      </c>
    </row>
    <row r="39" spans="1:11" ht="19" customHeight="1">
      <c r="A39" s="3" t="s">
        <v>150</v>
      </c>
    </row>
    <row r="40" spans="1:11" ht="19" customHeight="1"/>
    <row r="41" spans="1:11" ht="19" customHeight="1">
      <c r="A41" s="2" t="s">
        <v>36</v>
      </c>
    </row>
    <row r="42" spans="1:11" ht="19" customHeight="1">
      <c r="A42" s="3" t="s">
        <v>149</v>
      </c>
    </row>
  </sheetData>
  <mergeCells count="2">
    <mergeCell ref="A1:K1"/>
    <mergeCell ref="A33:K33"/>
  </mergeCells>
  <phoneticPr fontId="1"/>
  <pageMargins left="0.59" right="0.59" top="0.98" bottom="0.98" header="0.51" footer="0.51"/>
  <pageSetup paperSize="9" scale="83" orientation="portrait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topLeftCell="A3" zoomScale="160" zoomScaleNormal="160" workbookViewId="0">
      <selection activeCell="O8" sqref="O8"/>
    </sheetView>
  </sheetViews>
  <sheetFormatPr baseColWidth="10" defaultColWidth="9" defaultRowHeight="14"/>
  <cols>
    <col min="1" max="1" width="5.6640625" style="9" customWidth="1"/>
    <col min="2" max="2" width="8.33203125" style="9" customWidth="1"/>
    <col min="3" max="3" width="9" style="9" customWidth="1"/>
    <col min="4" max="4" width="8.33203125" style="9" customWidth="1"/>
    <col min="5" max="5" width="1.33203125" style="9" customWidth="1"/>
    <col min="6" max="6" width="8.33203125" style="9" customWidth="1"/>
    <col min="7" max="7" width="9" style="9" customWidth="1"/>
    <col min="8" max="8" width="8.33203125" style="9" customWidth="1"/>
    <col min="9" max="9" width="1.5" style="9" customWidth="1"/>
    <col min="10" max="10" width="8.33203125" style="9" customWidth="1"/>
    <col min="11" max="11" width="9" style="9" customWidth="1"/>
    <col min="12" max="12" width="8.33203125" style="9" customWidth="1"/>
    <col min="13" max="13" width="1.33203125" style="9" customWidth="1"/>
    <col min="14" max="14" width="7.6640625" style="9" customWidth="1"/>
    <col min="15" max="15" width="9" style="9" customWidth="1"/>
    <col min="16" max="16" width="7.33203125" style="9" customWidth="1"/>
    <col min="17" max="17" width="1.1640625" style="9" customWidth="1"/>
    <col min="18" max="19" width="9" style="9"/>
    <col min="20" max="21" width="5.1640625" style="9" hidden="1" customWidth="1"/>
    <col min="22" max="16384" width="9" style="9"/>
  </cols>
  <sheetData>
    <row r="1" spans="1:21" ht="19">
      <c r="A1" s="136" t="s">
        <v>109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25"/>
      <c r="O1" s="125"/>
    </row>
    <row r="2" spans="1:21" ht="20" customHeight="1">
      <c r="K2" s="135" t="s">
        <v>110</v>
      </c>
      <c r="L2" s="135"/>
    </row>
    <row r="3" spans="1:21" ht="17">
      <c r="B3" s="8" t="s">
        <v>111</v>
      </c>
      <c r="F3" s="81" t="s">
        <v>112</v>
      </c>
      <c r="I3" s="66"/>
    </row>
    <row r="4" spans="1:21" ht="17">
      <c r="B4" s="8"/>
      <c r="I4" s="66"/>
    </row>
    <row r="5" spans="1:21" s="21" customFormat="1">
      <c r="B5" s="76"/>
      <c r="C5" s="76">
        <v>1</v>
      </c>
      <c r="D5" s="76"/>
      <c r="E5" s="76"/>
      <c r="F5" s="76"/>
      <c r="G5" s="76">
        <v>2</v>
      </c>
      <c r="H5" s="76"/>
      <c r="I5" s="76"/>
      <c r="J5" s="76"/>
      <c r="K5" s="76">
        <v>3</v>
      </c>
      <c r="L5" s="76"/>
      <c r="M5" s="76"/>
    </row>
    <row r="6" spans="1:21" s="21" customFormat="1">
      <c r="B6" s="76"/>
      <c r="C6" s="76" t="str">
        <f>抽選!C1</f>
        <v>三樹平田ＳＣ</v>
      </c>
      <c r="D6" s="76"/>
      <c r="E6" s="76"/>
      <c r="F6" s="76"/>
      <c r="G6" s="76" t="str">
        <f>抽選!C2</f>
        <v>日野ＦＣ</v>
      </c>
      <c r="H6" s="76"/>
      <c r="I6" s="76"/>
      <c r="J6" s="76"/>
      <c r="K6" s="76" t="str">
        <f>抽選!C3</f>
        <v>ＬＵＺ零壱ＦＣ</v>
      </c>
      <c r="L6" s="76"/>
      <c r="M6" s="76"/>
    </row>
    <row r="7" spans="1:21" s="20" customFormat="1" ht="44" customHeight="1">
      <c r="B7" s="85" t="s">
        <v>51</v>
      </c>
      <c r="C7" s="86"/>
      <c r="D7" s="82" t="s">
        <v>49</v>
      </c>
      <c r="E7" s="82"/>
      <c r="F7" s="85" t="s">
        <v>27</v>
      </c>
      <c r="G7" s="86"/>
      <c r="H7" s="82" t="s">
        <v>59</v>
      </c>
      <c r="I7" s="82"/>
      <c r="J7" s="85" t="s">
        <v>54</v>
      </c>
      <c r="K7" s="86"/>
      <c r="L7" s="82" t="s">
        <v>97</v>
      </c>
      <c r="M7" s="82"/>
      <c r="S7" s="22"/>
      <c r="T7" s="53"/>
      <c r="U7" s="54"/>
    </row>
    <row r="8" spans="1:21" customFormat="1">
      <c r="B8" s="76" t="str">
        <f>抽選!C7</f>
        <v>加西ＦＣロッソ</v>
      </c>
      <c r="C8" s="86" t="s">
        <v>55</v>
      </c>
      <c r="D8" s="76" t="str">
        <f>抽選!C13</f>
        <v>旭ＦＣＪｒ</v>
      </c>
      <c r="E8" s="83"/>
      <c r="F8" s="76" t="str">
        <f>抽選!C8</f>
        <v>河合ＳＳＤ</v>
      </c>
      <c r="G8" s="86" t="s">
        <v>29</v>
      </c>
      <c r="H8" s="76" t="str">
        <f>抽選!C14</f>
        <v>小野南ユベントス</v>
      </c>
      <c r="I8" s="83"/>
      <c r="J8" s="76" t="str">
        <f>抽選!C9</f>
        <v>社ＦＣＪｒ</v>
      </c>
      <c r="K8" s="86" t="s">
        <v>53</v>
      </c>
      <c r="L8" s="76" t="str">
        <f>抽選!C15</f>
        <v>小野南バレンシア</v>
      </c>
      <c r="M8" s="83"/>
      <c r="N8" s="9"/>
      <c r="O8" s="9"/>
      <c r="P8" s="9"/>
      <c r="T8" s="139"/>
      <c r="U8" s="139"/>
    </row>
    <row r="9" spans="1:21" s="21" customFormat="1">
      <c r="B9" s="76">
        <v>7</v>
      </c>
      <c r="C9" s="76"/>
      <c r="D9" s="76">
        <v>13</v>
      </c>
      <c r="E9" s="76"/>
      <c r="F9" s="76">
        <v>8</v>
      </c>
      <c r="G9" s="76"/>
      <c r="H9" s="76">
        <v>14</v>
      </c>
      <c r="I9" s="76"/>
      <c r="J9" s="76">
        <v>9</v>
      </c>
      <c r="K9" s="76"/>
      <c r="L9" s="76">
        <v>15</v>
      </c>
      <c r="M9" s="76"/>
    </row>
    <row r="10" spans="1:21" s="20" customFormat="1" ht="27" customHeight="1">
      <c r="B10" s="87"/>
      <c r="C10" s="84"/>
      <c r="D10" s="88"/>
      <c r="E10" s="88"/>
      <c r="F10" s="87"/>
      <c r="G10" s="84"/>
      <c r="H10" s="84"/>
      <c r="I10" s="84"/>
      <c r="J10" s="90"/>
      <c r="K10" s="84"/>
      <c r="L10" s="84"/>
      <c r="M10" s="84"/>
      <c r="N10" s="84"/>
      <c r="O10" s="84"/>
      <c r="P10" s="86"/>
    </row>
    <row r="11" spans="1:21" s="21" customFormat="1">
      <c r="B11" s="76"/>
      <c r="C11" s="76">
        <v>4</v>
      </c>
      <c r="D11" s="76"/>
      <c r="E11" s="76"/>
      <c r="F11" s="76"/>
      <c r="G11" s="76">
        <v>5</v>
      </c>
      <c r="H11" s="76"/>
      <c r="I11" s="76"/>
      <c r="J11" s="76"/>
      <c r="K11" s="76">
        <v>6</v>
      </c>
      <c r="L11" s="76"/>
      <c r="M11" s="91"/>
      <c r="N11" s="92"/>
      <c r="O11" s="76"/>
      <c r="P11" s="83"/>
    </row>
    <row r="12" spans="1:21" s="21" customFormat="1">
      <c r="B12" s="76"/>
      <c r="C12" s="76" t="str">
        <f>抽選!C4</f>
        <v>イルソーレ加東ＦＣ</v>
      </c>
      <c r="D12" s="76"/>
      <c r="E12" s="76"/>
      <c r="F12" s="76"/>
      <c r="G12" s="76" t="str">
        <f>抽選!C5</f>
        <v>小野東ＳＳＤ</v>
      </c>
      <c r="H12" s="76"/>
      <c r="I12" s="76"/>
      <c r="J12" s="76"/>
      <c r="K12" s="76" t="str">
        <f>抽選!C6</f>
        <v>中町ＦＣＪｒ</v>
      </c>
      <c r="L12" s="76"/>
      <c r="M12" s="76"/>
      <c r="N12" s="92"/>
      <c r="O12" s="76"/>
      <c r="P12" s="83"/>
    </row>
    <row r="13" spans="1:21" s="20" customFormat="1" ht="44" customHeight="1">
      <c r="B13" s="85" t="s">
        <v>58</v>
      </c>
      <c r="C13" s="86"/>
      <c r="D13" s="82" t="s">
        <v>65</v>
      </c>
      <c r="E13" s="89"/>
      <c r="F13" s="85" t="s">
        <v>52</v>
      </c>
      <c r="G13" s="86"/>
      <c r="H13" s="82" t="s">
        <v>31</v>
      </c>
      <c r="I13" s="82"/>
      <c r="J13" s="85" t="s">
        <v>28</v>
      </c>
      <c r="K13" s="86"/>
      <c r="L13" s="82" t="s">
        <v>98</v>
      </c>
      <c r="M13" s="93"/>
      <c r="N13" s="83"/>
      <c r="O13" s="83"/>
      <c r="P13" s="82"/>
    </row>
    <row r="14" spans="1:21" customFormat="1">
      <c r="B14" s="76" t="str">
        <f>抽選!C10</f>
        <v>加美ＦＣＪｒ</v>
      </c>
      <c r="C14" s="86" t="s">
        <v>30</v>
      </c>
      <c r="D14" s="76" t="str">
        <f>抽選!C16</f>
        <v>加西ＦＣ</v>
      </c>
      <c r="E14" s="83"/>
      <c r="F14" s="76" t="str">
        <f>抽選!C11</f>
        <v>西脇ＦＣ</v>
      </c>
      <c r="G14" s="86" t="s">
        <v>56</v>
      </c>
      <c r="H14" s="76" t="str">
        <f>抽選!C17</f>
        <v>Ｍ．ＳＥＲＩＯ．ＦＣ</v>
      </c>
      <c r="I14" s="83"/>
      <c r="J14" s="76" t="str">
        <f>抽選!C12</f>
        <v>八千代少年ＳＣ</v>
      </c>
      <c r="K14" s="86" t="s">
        <v>96</v>
      </c>
      <c r="L14" s="76" t="str">
        <f>抽選!C18</f>
        <v>ジンガ三木ＳＣ</v>
      </c>
      <c r="M14" s="76"/>
      <c r="N14" s="83"/>
      <c r="O14" s="76"/>
      <c r="P14" s="83"/>
    </row>
    <row r="15" spans="1:21" s="21" customFormat="1">
      <c r="B15" s="76">
        <v>10</v>
      </c>
      <c r="C15" s="76"/>
      <c r="D15" s="76">
        <v>16</v>
      </c>
      <c r="E15" s="76"/>
      <c r="F15" s="76">
        <v>11</v>
      </c>
      <c r="G15" s="76"/>
      <c r="H15" s="76">
        <v>17</v>
      </c>
      <c r="I15" s="76"/>
      <c r="J15" s="76">
        <v>12</v>
      </c>
      <c r="K15" s="76"/>
      <c r="L15" s="76">
        <v>18</v>
      </c>
      <c r="M15" s="76"/>
      <c r="N15" s="76"/>
      <c r="O15" s="76"/>
      <c r="P15" s="76"/>
    </row>
    <row r="17" spans="1:13" ht="13" customHeight="1"/>
    <row r="19" spans="1:13" ht="17">
      <c r="A19" s="8" t="s">
        <v>113</v>
      </c>
      <c r="F19" s="81" t="s">
        <v>106</v>
      </c>
    </row>
    <row r="21" spans="1:13">
      <c r="A21" s="56"/>
      <c r="B21" s="56"/>
      <c r="C21" s="140" t="s">
        <v>129</v>
      </c>
      <c r="D21" s="141"/>
      <c r="E21" s="142"/>
      <c r="F21" s="56"/>
      <c r="G21" s="56"/>
      <c r="H21" s="56"/>
      <c r="I21" s="56"/>
      <c r="J21" s="56"/>
      <c r="K21" s="56"/>
      <c r="L21" s="56"/>
      <c r="M21" s="56"/>
    </row>
    <row r="22" spans="1:13">
      <c r="A22" s="56"/>
      <c r="B22" s="56"/>
      <c r="C22" s="143"/>
      <c r="D22" s="144"/>
      <c r="E22" s="145"/>
      <c r="F22" s="57"/>
      <c r="G22" s="58"/>
      <c r="H22" s="56"/>
      <c r="I22" s="56"/>
      <c r="J22" s="56"/>
      <c r="K22" s="56"/>
      <c r="L22" s="56"/>
      <c r="M22" s="56"/>
    </row>
    <row r="23" spans="1:13" ht="11" customHeight="1">
      <c r="A23" s="56"/>
      <c r="B23" s="56"/>
      <c r="C23" s="56"/>
      <c r="D23" s="56"/>
      <c r="E23" s="56"/>
      <c r="F23" s="56"/>
      <c r="G23" s="134" t="s">
        <v>50</v>
      </c>
      <c r="H23" s="65"/>
      <c r="I23" s="56"/>
      <c r="J23" s="56"/>
      <c r="K23" s="56"/>
      <c r="L23" s="56"/>
      <c r="M23" s="56"/>
    </row>
    <row r="24" spans="1:13" ht="11" customHeight="1">
      <c r="A24" s="56"/>
      <c r="B24" s="71"/>
      <c r="C24" s="56"/>
      <c r="D24" s="56"/>
      <c r="E24" s="56"/>
      <c r="F24" s="56"/>
      <c r="G24" s="134"/>
      <c r="H24" s="67"/>
      <c r="I24" s="57"/>
      <c r="J24" s="58"/>
      <c r="K24" s="56"/>
      <c r="L24" s="56"/>
      <c r="M24" s="56"/>
    </row>
    <row r="25" spans="1:13">
      <c r="A25" s="56"/>
      <c r="B25" s="72"/>
      <c r="C25" s="140" t="s">
        <v>130</v>
      </c>
      <c r="D25" s="141"/>
      <c r="E25" s="142"/>
      <c r="F25" s="59"/>
      <c r="G25" s="60"/>
      <c r="H25" s="56"/>
      <c r="I25" s="56"/>
      <c r="J25" s="61"/>
      <c r="K25" s="56"/>
      <c r="L25" s="56"/>
      <c r="M25" s="56"/>
    </row>
    <row r="26" spans="1:13">
      <c r="A26" s="56"/>
      <c r="B26" s="72"/>
      <c r="C26" s="143"/>
      <c r="D26" s="144"/>
      <c r="E26" s="145"/>
      <c r="F26" s="56"/>
      <c r="G26" s="56"/>
      <c r="H26" s="56"/>
      <c r="I26" s="56"/>
      <c r="J26" s="61"/>
      <c r="K26" s="56"/>
      <c r="L26" s="56"/>
      <c r="M26" s="56"/>
    </row>
    <row r="27" spans="1:13" ht="11" customHeight="1">
      <c r="A27" s="56"/>
      <c r="B27" s="133"/>
      <c r="C27" s="56"/>
      <c r="D27" s="56"/>
      <c r="E27" s="56"/>
      <c r="F27" s="56"/>
      <c r="G27" s="56"/>
      <c r="H27" s="56"/>
      <c r="I27" s="56"/>
      <c r="J27" s="134" t="s">
        <v>32</v>
      </c>
      <c r="K27" s="56"/>
      <c r="L27" s="56"/>
      <c r="M27" s="56"/>
    </row>
    <row r="28" spans="1:13" ht="11" customHeight="1">
      <c r="A28" s="56"/>
      <c r="B28" s="133"/>
      <c r="C28" s="56"/>
      <c r="D28" s="56"/>
      <c r="E28" s="56"/>
      <c r="F28" s="56"/>
      <c r="G28" s="56"/>
      <c r="H28" s="56"/>
      <c r="I28" s="56"/>
      <c r="J28" s="134"/>
      <c r="K28" s="57"/>
      <c r="L28" s="57"/>
      <c r="M28" s="126"/>
    </row>
    <row r="29" spans="1:13">
      <c r="A29" s="56"/>
      <c r="B29" s="72"/>
      <c r="C29" s="140" t="s">
        <v>131</v>
      </c>
      <c r="D29" s="141"/>
      <c r="E29" s="142"/>
      <c r="F29" s="56"/>
      <c r="G29" s="56"/>
      <c r="H29" s="56"/>
      <c r="I29" s="56"/>
      <c r="J29" s="61"/>
      <c r="K29" s="56"/>
      <c r="L29" s="56"/>
      <c r="M29" s="126"/>
    </row>
    <row r="30" spans="1:13">
      <c r="A30" s="56"/>
      <c r="B30" s="72"/>
      <c r="C30" s="143"/>
      <c r="D30" s="144"/>
      <c r="E30" s="145"/>
      <c r="F30" s="57"/>
      <c r="G30" s="58"/>
      <c r="H30" s="56"/>
      <c r="I30" s="56"/>
      <c r="J30" s="61"/>
      <c r="K30" s="62"/>
      <c r="L30" s="56"/>
      <c r="M30" s="126"/>
    </row>
    <row r="31" spans="1:13" ht="11" customHeight="1">
      <c r="A31" s="56"/>
      <c r="B31" s="73"/>
      <c r="C31" s="56"/>
      <c r="D31" s="56"/>
      <c r="E31" s="56"/>
      <c r="F31" s="56"/>
      <c r="G31" s="134" t="s">
        <v>60</v>
      </c>
      <c r="H31" s="65"/>
      <c r="I31" s="59"/>
      <c r="J31" s="60"/>
      <c r="K31" s="63"/>
      <c r="L31" s="56"/>
      <c r="M31" s="126"/>
    </row>
    <row r="32" spans="1:13" ht="11" customHeight="1">
      <c r="A32" s="56"/>
      <c r="B32" s="56"/>
      <c r="C32" s="56"/>
      <c r="D32" s="56"/>
      <c r="E32" s="56"/>
      <c r="F32" s="56"/>
      <c r="G32" s="134"/>
      <c r="H32" s="67"/>
      <c r="I32" s="56"/>
      <c r="J32" s="56"/>
      <c r="K32" s="63"/>
      <c r="L32" s="56"/>
      <c r="M32" s="126"/>
    </row>
    <row r="33" spans="1:13">
      <c r="A33" s="56"/>
      <c r="B33" s="56"/>
      <c r="C33" s="140" t="s">
        <v>132</v>
      </c>
      <c r="D33" s="141"/>
      <c r="E33" s="142"/>
      <c r="F33" s="59"/>
      <c r="G33" s="60"/>
      <c r="H33" s="56"/>
      <c r="I33" s="56"/>
      <c r="J33" s="56"/>
      <c r="K33" s="63"/>
      <c r="L33" s="56"/>
      <c r="M33" s="126"/>
    </row>
    <row r="34" spans="1:13">
      <c r="A34" s="56"/>
      <c r="B34" s="56"/>
      <c r="C34" s="143"/>
      <c r="D34" s="144"/>
      <c r="E34" s="145"/>
      <c r="F34" s="56"/>
      <c r="G34" s="56"/>
      <c r="H34" s="56"/>
      <c r="I34" s="56"/>
      <c r="J34" s="56"/>
      <c r="K34" s="79" t="s">
        <v>86</v>
      </c>
      <c r="L34" s="66" t="s">
        <v>127</v>
      </c>
      <c r="M34" s="127"/>
    </row>
    <row r="35" spans="1:13" ht="6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137" t="s">
        <v>26</v>
      </c>
      <c r="L35" s="138" t="s">
        <v>18</v>
      </c>
      <c r="M35" s="127"/>
    </row>
    <row r="36" spans="1:13" ht="6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137"/>
      <c r="L36" s="138"/>
      <c r="M36" s="128"/>
    </row>
    <row r="37" spans="1:13">
      <c r="A37" s="56"/>
      <c r="B37" s="56"/>
      <c r="C37" s="140" t="s">
        <v>133</v>
      </c>
      <c r="D37" s="141"/>
      <c r="E37" s="142"/>
      <c r="F37" s="56"/>
      <c r="G37" s="56"/>
      <c r="H37" s="56"/>
      <c r="I37" s="56"/>
      <c r="J37" s="56"/>
      <c r="K37" s="63"/>
      <c r="L37" s="56"/>
      <c r="M37" s="127"/>
    </row>
    <row r="38" spans="1:13">
      <c r="A38" s="56"/>
      <c r="C38" s="143"/>
      <c r="D38" s="144"/>
      <c r="E38" s="145"/>
      <c r="F38" s="57"/>
      <c r="G38" s="58"/>
      <c r="H38" s="56"/>
      <c r="I38" s="56"/>
      <c r="J38" s="56"/>
      <c r="K38" s="63"/>
      <c r="L38" s="56"/>
      <c r="M38" s="126"/>
    </row>
    <row r="39" spans="1:13" ht="11" customHeight="1">
      <c r="A39" s="56"/>
      <c r="B39" s="56"/>
      <c r="C39" s="56"/>
      <c r="D39" s="56"/>
      <c r="E39" s="56"/>
      <c r="F39" s="56"/>
      <c r="G39" s="134" t="s">
        <v>57</v>
      </c>
      <c r="H39" s="65"/>
      <c r="I39" s="56"/>
      <c r="J39" s="56"/>
      <c r="K39" s="63"/>
      <c r="L39" s="56"/>
      <c r="M39" s="126"/>
    </row>
    <row r="40" spans="1:13" ht="11" customHeight="1">
      <c r="A40" s="56"/>
      <c r="B40" s="71"/>
      <c r="C40" s="56"/>
      <c r="D40" s="56"/>
      <c r="E40" s="56"/>
      <c r="F40" s="56"/>
      <c r="G40" s="134"/>
      <c r="H40" s="67"/>
      <c r="I40" s="57"/>
      <c r="J40" s="58"/>
      <c r="K40" s="63"/>
      <c r="L40" s="56"/>
      <c r="M40" s="126"/>
    </row>
    <row r="41" spans="1:13">
      <c r="A41" s="56"/>
      <c r="B41" s="72"/>
      <c r="C41" s="140" t="s">
        <v>134</v>
      </c>
      <c r="D41" s="141"/>
      <c r="E41" s="142"/>
      <c r="F41" s="59"/>
      <c r="G41" s="60"/>
      <c r="H41" s="56"/>
      <c r="I41" s="56"/>
      <c r="J41" s="61"/>
      <c r="K41" s="64"/>
      <c r="L41" s="56"/>
      <c r="M41" s="126"/>
    </row>
    <row r="42" spans="1:13">
      <c r="A42" s="56"/>
      <c r="B42" s="72"/>
      <c r="C42" s="143"/>
      <c r="D42" s="144"/>
      <c r="E42" s="145"/>
      <c r="F42" s="56"/>
      <c r="G42" s="56"/>
      <c r="H42" s="56"/>
      <c r="I42" s="56"/>
      <c r="J42" s="61"/>
      <c r="K42" s="56"/>
      <c r="L42" s="56"/>
      <c r="M42" s="126"/>
    </row>
    <row r="43" spans="1:13" ht="11" customHeight="1">
      <c r="A43" s="56"/>
      <c r="B43" s="133"/>
      <c r="C43" s="56"/>
      <c r="D43" s="56"/>
      <c r="E43" s="56"/>
      <c r="F43" s="56"/>
      <c r="G43" s="56"/>
      <c r="H43" s="56"/>
      <c r="I43" s="56"/>
      <c r="J43" s="134" t="s">
        <v>85</v>
      </c>
      <c r="K43" s="59"/>
      <c r="L43" s="59"/>
      <c r="M43" s="126"/>
    </row>
    <row r="44" spans="1:13" ht="11" customHeight="1">
      <c r="A44" s="56"/>
      <c r="B44" s="133"/>
      <c r="C44" s="56"/>
      <c r="D44" s="56"/>
      <c r="E44" s="56"/>
      <c r="F44" s="56"/>
      <c r="G44" s="56"/>
      <c r="H44" s="56"/>
      <c r="I44" s="56"/>
      <c r="J44" s="134"/>
      <c r="K44" s="56"/>
      <c r="L44" s="56"/>
      <c r="M44" s="56"/>
    </row>
    <row r="45" spans="1:13">
      <c r="A45" s="56"/>
      <c r="B45" s="72"/>
      <c r="C45" s="140" t="s">
        <v>135</v>
      </c>
      <c r="D45" s="141"/>
      <c r="E45" s="142"/>
      <c r="F45" s="56"/>
      <c r="G45" s="56"/>
      <c r="H45" s="56"/>
      <c r="I45" s="56"/>
      <c r="J45" s="61"/>
      <c r="K45" s="56"/>
      <c r="L45" s="56"/>
      <c r="M45" s="56"/>
    </row>
    <row r="46" spans="1:13">
      <c r="A46" s="56"/>
      <c r="B46" s="72"/>
      <c r="C46" s="143"/>
      <c r="D46" s="144"/>
      <c r="E46" s="145"/>
      <c r="F46" s="57"/>
      <c r="G46" s="58"/>
      <c r="H46" s="56"/>
      <c r="I46" s="56"/>
      <c r="J46" s="61"/>
      <c r="K46" s="56"/>
      <c r="L46" s="56"/>
      <c r="M46" s="56"/>
    </row>
    <row r="47" spans="1:13" ht="11" customHeight="1">
      <c r="A47" s="56"/>
      <c r="B47" s="73"/>
      <c r="C47" s="56"/>
      <c r="D47" s="56"/>
      <c r="E47" s="56"/>
      <c r="F47" s="56"/>
      <c r="G47" s="134" t="s">
        <v>33</v>
      </c>
      <c r="H47" s="65"/>
      <c r="I47" s="59"/>
      <c r="J47" s="60"/>
      <c r="K47" s="56"/>
      <c r="L47" s="56"/>
      <c r="M47" s="56"/>
    </row>
    <row r="48" spans="1:13" ht="11" customHeight="1">
      <c r="A48" s="56"/>
      <c r="B48" s="56"/>
      <c r="C48" s="56"/>
      <c r="D48" s="56"/>
      <c r="E48" s="56"/>
      <c r="F48" s="56"/>
      <c r="G48" s="134"/>
      <c r="H48" s="67"/>
      <c r="I48" s="56"/>
      <c r="J48" s="56"/>
      <c r="K48" s="56"/>
      <c r="L48" s="56"/>
      <c r="M48" s="56"/>
    </row>
    <row r="49" spans="1:13">
      <c r="A49" s="56"/>
      <c r="B49" s="56"/>
      <c r="C49" s="140" t="s">
        <v>136</v>
      </c>
      <c r="D49" s="141"/>
      <c r="E49" s="142"/>
      <c r="F49" s="59"/>
      <c r="G49" s="60"/>
      <c r="H49" s="56"/>
      <c r="I49" s="56"/>
      <c r="J49" s="56"/>
      <c r="K49" s="56"/>
      <c r="L49" s="56"/>
      <c r="M49" s="56"/>
    </row>
    <row r="50" spans="1:13">
      <c r="A50" s="56"/>
      <c r="B50" s="56"/>
      <c r="C50" s="143"/>
      <c r="D50" s="144"/>
      <c r="E50" s="145"/>
      <c r="F50" s="56"/>
      <c r="G50" s="56"/>
      <c r="H50" s="56"/>
      <c r="I50" s="56"/>
      <c r="J50" s="56"/>
      <c r="K50" s="56"/>
      <c r="L50" s="56"/>
      <c r="M50" s="56"/>
    </row>
  </sheetData>
  <mergeCells count="21">
    <mergeCell ref="B43:B44"/>
    <mergeCell ref="G47:G48"/>
    <mergeCell ref="G39:G40"/>
    <mergeCell ref="G31:G32"/>
    <mergeCell ref="C45:E46"/>
    <mergeCell ref="J43:J44"/>
    <mergeCell ref="C49:E50"/>
    <mergeCell ref="C25:E26"/>
    <mergeCell ref="C29:E30"/>
    <mergeCell ref="C33:E34"/>
    <mergeCell ref="C37:E38"/>
    <mergeCell ref="K35:K36"/>
    <mergeCell ref="L35:L36"/>
    <mergeCell ref="T8:U8"/>
    <mergeCell ref="C41:E42"/>
    <mergeCell ref="C21:E22"/>
    <mergeCell ref="B27:B28"/>
    <mergeCell ref="G23:G24"/>
    <mergeCell ref="J27:J28"/>
    <mergeCell ref="K2:L2"/>
    <mergeCell ref="A1:M1"/>
  </mergeCells>
  <phoneticPr fontId="1"/>
  <printOptions horizontalCentered="1"/>
  <pageMargins left="0.39370078740157483" right="0.19685039370078741" top="0.78740157480314965" bottom="0.59055118110236227" header="0.51181102362204722" footer="0.51181102362204722"/>
  <pageSetup paperSize="9" scale="90" orientation="portrait"/>
  <colBreaks count="1" manualBreakCount="1">
    <brk id="16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H54"/>
  <sheetViews>
    <sheetView zoomScale="110" zoomScaleNormal="110" zoomScalePageLayoutView="125" workbookViewId="0">
      <selection activeCell="AZ15" sqref="AZ15"/>
    </sheetView>
  </sheetViews>
  <sheetFormatPr baseColWidth="10" defaultColWidth="9" defaultRowHeight="14"/>
  <cols>
    <col min="1" max="4" width="3.33203125" style="6" customWidth="1"/>
    <col min="5" max="12" width="3.33203125" style="101" customWidth="1"/>
    <col min="13" max="21" width="3.33203125" style="6" customWidth="1"/>
    <col min="22" max="26" width="2.5" style="6" hidden="1" customWidth="1"/>
    <col min="27" max="44" width="3.33203125" style="6" customWidth="1"/>
    <col min="45" max="55" width="2.5" style="6" customWidth="1"/>
    <col min="56" max="63" width="2.5" style="6" hidden="1" customWidth="1"/>
    <col min="64" max="97" width="2.5" style="6" customWidth="1"/>
    <col min="98" max="16384" width="9" style="6"/>
  </cols>
  <sheetData>
    <row r="1" spans="1:86" ht="24">
      <c r="A1" s="185" t="s">
        <v>109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</row>
    <row r="2" spans="1:86" ht="19.5" customHeight="1">
      <c r="B2" s="186"/>
      <c r="C2" s="186"/>
      <c r="D2" s="186"/>
      <c r="H2" s="186"/>
      <c r="I2" s="186"/>
      <c r="J2" s="186"/>
      <c r="AM2" s="184" t="s">
        <v>110</v>
      </c>
      <c r="AN2" s="184"/>
      <c r="AO2" s="184"/>
      <c r="AP2" s="184"/>
      <c r="AQ2" s="184"/>
      <c r="AR2" s="184"/>
    </row>
    <row r="3" spans="1:86" ht="18.75" customHeight="1">
      <c r="A3" s="183" t="s">
        <v>7</v>
      </c>
      <c r="B3" s="183"/>
      <c r="C3" s="183"/>
      <c r="D3" s="183"/>
    </row>
    <row r="4" spans="1:86" ht="18" customHeight="1">
      <c r="A4" s="187" t="s">
        <v>12</v>
      </c>
      <c r="B4" s="187"/>
      <c r="C4" s="187"/>
      <c r="D4" s="187"/>
      <c r="E4" s="187"/>
      <c r="F4" s="187"/>
      <c r="G4" s="102"/>
      <c r="H4" s="102"/>
      <c r="I4" s="102"/>
      <c r="J4" s="102"/>
      <c r="K4" s="102"/>
      <c r="L4" s="102"/>
      <c r="M4" s="103"/>
    </row>
    <row r="5" spans="1:86" s="108" customFormat="1" ht="32" customHeight="1">
      <c r="A5" s="176"/>
      <c r="B5" s="177"/>
      <c r="C5" s="177"/>
      <c r="D5" s="177"/>
      <c r="E5" s="177"/>
      <c r="F5" s="178"/>
      <c r="G5" s="179" t="str">
        <f>A6</f>
        <v>三樹平田ＳＣ</v>
      </c>
      <c r="H5" s="179"/>
      <c r="I5" s="179"/>
      <c r="J5" s="179"/>
      <c r="K5" s="179"/>
      <c r="L5" s="179" t="str">
        <f>A7</f>
        <v>加西ＦＣロッソ</v>
      </c>
      <c r="M5" s="179"/>
      <c r="N5" s="179"/>
      <c r="O5" s="179"/>
      <c r="P5" s="179"/>
      <c r="Q5" s="179" t="str">
        <f>A8</f>
        <v>旭ＦＣＪｒ</v>
      </c>
      <c r="R5" s="179"/>
      <c r="S5" s="179"/>
      <c r="T5" s="179"/>
      <c r="U5" s="179"/>
      <c r="V5" s="180"/>
      <c r="W5" s="180"/>
      <c r="X5" s="180"/>
      <c r="Y5" s="180"/>
      <c r="Z5" s="180"/>
      <c r="AA5" s="172" t="s">
        <v>72</v>
      </c>
      <c r="AB5" s="173"/>
      <c r="AC5" s="173" t="s">
        <v>73</v>
      </c>
      <c r="AD5" s="173"/>
      <c r="AE5" s="171" t="s">
        <v>79</v>
      </c>
      <c r="AF5" s="172"/>
      <c r="AG5" s="171" t="s">
        <v>80</v>
      </c>
      <c r="AH5" s="172"/>
      <c r="AI5" s="171" t="s">
        <v>74</v>
      </c>
      <c r="AJ5" s="172"/>
      <c r="AK5" s="173" t="s">
        <v>75</v>
      </c>
      <c r="AL5" s="173"/>
      <c r="AM5" s="173" t="s">
        <v>76</v>
      </c>
      <c r="AN5" s="173"/>
      <c r="AO5" s="173" t="s">
        <v>77</v>
      </c>
      <c r="AP5" s="173"/>
      <c r="AQ5" s="173" t="s">
        <v>78</v>
      </c>
      <c r="AR5" s="173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5"/>
      <c r="BE5" s="105"/>
      <c r="BF5" s="105"/>
      <c r="BG5" s="105"/>
      <c r="BH5" s="105"/>
      <c r="BI5" s="105"/>
      <c r="BJ5" s="105"/>
      <c r="BK5" s="105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7"/>
      <c r="CA5" s="107"/>
      <c r="CB5" s="107"/>
    </row>
    <row r="6" spans="1:86" s="108" customFormat="1" ht="32" customHeight="1">
      <c r="A6" s="182" t="str">
        <f>大会組合せ表!C6</f>
        <v>三樹平田ＳＣ</v>
      </c>
      <c r="B6" s="149"/>
      <c r="C6" s="149"/>
      <c r="D6" s="149"/>
      <c r="E6" s="149"/>
      <c r="F6" s="150"/>
      <c r="G6" s="165"/>
      <c r="H6" s="166"/>
      <c r="I6" s="117"/>
      <c r="J6" s="166"/>
      <c r="K6" s="167"/>
      <c r="L6" s="165"/>
      <c r="M6" s="166"/>
      <c r="N6" s="118" t="str">
        <f>IF(L6="","－",IF(L6&gt;O6,"○",IF(L6&lt;O6,"●",IF(L6=O6,"△"))))</f>
        <v>－</v>
      </c>
      <c r="O6" s="166"/>
      <c r="P6" s="167"/>
      <c r="Q6" s="165"/>
      <c r="R6" s="166"/>
      <c r="S6" s="118" t="str">
        <f>IF(Q6="","－",IF(Q6&gt;T6,"○",IF(Q6&lt;T6,"●",IF(Q6=T6,"△"))))</f>
        <v>－</v>
      </c>
      <c r="T6" s="166"/>
      <c r="U6" s="167"/>
      <c r="V6" s="155"/>
      <c r="W6" s="156"/>
      <c r="X6" s="110" t="str">
        <f>IF(V6="","－",IF(V6&gt;Y6,"○",IF(V6&lt;Y6,"●",IF(V6=Y6,"△"))))</f>
        <v>－</v>
      </c>
      <c r="Y6" s="156"/>
      <c r="Z6" s="157"/>
      <c r="AA6" s="175" t="str">
        <f>IF(SUM(G6:Z6)=0,"",COUNTIF(G6:Z6,"○"))</f>
        <v/>
      </c>
      <c r="AB6" s="162"/>
      <c r="AC6" s="161" t="str">
        <f>IF(SUM(G6:Z6)=0,"",COUNTIF(G6:Z6,"●"))</f>
        <v/>
      </c>
      <c r="AD6" s="162"/>
      <c r="AE6" s="160"/>
      <c r="AF6" s="159"/>
      <c r="AG6" s="160"/>
      <c r="AH6" s="159"/>
      <c r="AI6" s="161" t="str">
        <f>IF(SUM(AA6:AH6)=0,"",AA6*3+AG6*1+AE6*2)</f>
        <v/>
      </c>
      <c r="AJ6" s="162"/>
      <c r="AK6" s="164" t="str">
        <f>IF(SUM(AA6:AH6)=0,"",SUM(L6,Q6,V6))</f>
        <v/>
      </c>
      <c r="AL6" s="164"/>
      <c r="AM6" s="164" t="str">
        <f>IF(SUM(AA6:AH6)=0,"",SUM(O6,T6,Y6))</f>
        <v/>
      </c>
      <c r="AN6" s="164"/>
      <c r="AO6" s="164" t="str">
        <f>IF(AK6="","",AK6-AM6)</f>
        <v/>
      </c>
      <c r="AP6" s="164"/>
      <c r="AQ6" s="164" t="str">
        <f>IF(SUM(AA6:AH9)=0,"",RANK(BF6,$BF$6:$BJ$9))</f>
        <v/>
      </c>
      <c r="AR6" s="164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46"/>
      <c r="BE6" s="146"/>
      <c r="BF6" s="147">
        <f>IF(SUM(AA6:AH6)=0,10,AI6*1000000+AO6*1000+AK6+10)</f>
        <v>10</v>
      </c>
      <c r="BG6" s="147"/>
      <c r="BH6" s="147"/>
      <c r="BI6" s="147"/>
      <c r="BJ6" s="147"/>
      <c r="BK6" s="105"/>
      <c r="BZ6" s="112"/>
      <c r="CA6" s="112"/>
      <c r="CB6" s="112"/>
      <c r="CD6" s="113"/>
      <c r="CE6" s="113"/>
      <c r="CF6" s="113"/>
      <c r="CG6" s="113"/>
      <c r="CH6" s="113"/>
    </row>
    <row r="7" spans="1:86" s="108" customFormat="1" ht="32" customHeight="1">
      <c r="A7" s="148" t="str">
        <f>大会組合せ表!B8</f>
        <v>加西ＦＣロッソ</v>
      </c>
      <c r="B7" s="149"/>
      <c r="C7" s="149"/>
      <c r="D7" s="149"/>
      <c r="E7" s="149"/>
      <c r="F7" s="150"/>
      <c r="G7" s="152"/>
      <c r="H7" s="154"/>
      <c r="I7" s="119" t="str">
        <f>IF(G7="","－",IF(G7&gt;J7,"○",IF(G7&lt;J7,"●",IF(G7=J7,"△"))))</f>
        <v>－</v>
      </c>
      <c r="J7" s="154"/>
      <c r="K7" s="153"/>
      <c r="L7" s="165"/>
      <c r="M7" s="166"/>
      <c r="N7" s="117"/>
      <c r="O7" s="166"/>
      <c r="P7" s="167"/>
      <c r="Q7" s="152"/>
      <c r="R7" s="154"/>
      <c r="S7" s="120" t="str">
        <f>IF(Q7="","－",IF(Q7&gt;T7,"○",IF(Q7&lt;T7,"●",IF(Q7=T7,"△"))))</f>
        <v>－</v>
      </c>
      <c r="T7" s="154"/>
      <c r="U7" s="153"/>
      <c r="V7" s="168"/>
      <c r="W7" s="169"/>
      <c r="X7" s="114" t="str">
        <f t="shared" ref="X7:X8" si="0">IF(V7="","－",IF(V7&gt;Y7,"○",IF(V7&lt;Y7,"●",IF(V7=Y7,"△"))))</f>
        <v>－</v>
      </c>
      <c r="Y7" s="169"/>
      <c r="Z7" s="170"/>
      <c r="AA7" s="158" t="str">
        <f t="shared" ref="AA7:AA9" si="1">IF(SUM(G7:Z7)=0,"",COUNTIF(G7:Z7,"○"))</f>
        <v/>
      </c>
      <c r="AB7" s="159"/>
      <c r="AC7" s="160" t="str">
        <f t="shared" ref="AC7:AC9" si="2">IF(SUM(G7:Z7)=0,"",COUNTIF(G7:Z7,"●"))</f>
        <v/>
      </c>
      <c r="AD7" s="159"/>
      <c r="AE7" s="160"/>
      <c r="AF7" s="159"/>
      <c r="AG7" s="160"/>
      <c r="AH7" s="159"/>
      <c r="AI7" s="161" t="str">
        <f>IF(SUM(AA7:AH7)=0,"",AA7*3+AG7*1+AE7*2)</f>
        <v/>
      </c>
      <c r="AJ7" s="162"/>
      <c r="AK7" s="163" t="str">
        <f>IF(SUM(AA7:AH7)=0,"",SUM(G7,Q7,V7))</f>
        <v/>
      </c>
      <c r="AL7" s="163"/>
      <c r="AM7" s="163" t="str">
        <f>IF(SUM(AA7:AH7)=0,"",SUM(J7,T7,Y7))</f>
        <v/>
      </c>
      <c r="AN7" s="163"/>
      <c r="AO7" s="163" t="str">
        <f t="shared" ref="AO7:AO9" si="3">IF(AK7="","",AK7-AM7)</f>
        <v/>
      </c>
      <c r="AP7" s="163"/>
      <c r="AQ7" s="164" t="str">
        <f>IF(SUM(AA6:AH9)=0,"",RANK(BF7,$BF$6:$BJ$9))</f>
        <v/>
      </c>
      <c r="AR7" s="164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46"/>
      <c r="BE7" s="146"/>
      <c r="BF7" s="147">
        <f>IF(SUM(AA7:AH7)=0,10,AI7*1000000+AO7*1000+AK7+10)</f>
        <v>10</v>
      </c>
      <c r="BG7" s="147"/>
      <c r="BH7" s="147"/>
      <c r="BI7" s="147"/>
      <c r="BJ7" s="147"/>
      <c r="BK7" s="105"/>
      <c r="BZ7" s="112"/>
      <c r="CA7" s="112"/>
      <c r="CB7" s="112"/>
      <c r="CD7" s="113"/>
      <c r="CE7" s="113"/>
      <c r="CF7" s="113"/>
      <c r="CG7" s="113"/>
      <c r="CH7" s="113"/>
    </row>
    <row r="8" spans="1:86" s="108" customFormat="1" ht="32" customHeight="1">
      <c r="A8" s="148" t="str">
        <f>大会組合せ表!D8</f>
        <v>旭ＦＣＪｒ</v>
      </c>
      <c r="B8" s="149"/>
      <c r="C8" s="149"/>
      <c r="D8" s="149"/>
      <c r="E8" s="149"/>
      <c r="F8" s="150"/>
      <c r="G8" s="152"/>
      <c r="H8" s="154"/>
      <c r="I8" s="120" t="str">
        <f t="shared" ref="I8:I9" si="4">IF(G8="","－",IF(G8&gt;J8,"○",IF(G8&lt;J8,"●",IF(G8=J8,"△"))))</f>
        <v>－</v>
      </c>
      <c r="J8" s="154"/>
      <c r="K8" s="153"/>
      <c r="L8" s="152"/>
      <c r="M8" s="154"/>
      <c r="N8" s="120" t="str">
        <f>IF(L8="","－",IF(L8&gt;O8,"○",IF(L8&lt;O8,"●",IF(L8=O8,"△"))))</f>
        <v>－</v>
      </c>
      <c r="O8" s="154"/>
      <c r="P8" s="153"/>
      <c r="Q8" s="165"/>
      <c r="R8" s="166"/>
      <c r="S8" s="117"/>
      <c r="T8" s="166"/>
      <c r="U8" s="167"/>
      <c r="V8" s="168"/>
      <c r="W8" s="169"/>
      <c r="X8" s="114" t="str">
        <f t="shared" si="0"/>
        <v>－</v>
      </c>
      <c r="Y8" s="169"/>
      <c r="Z8" s="170"/>
      <c r="AA8" s="158" t="str">
        <f t="shared" si="1"/>
        <v/>
      </c>
      <c r="AB8" s="159"/>
      <c r="AC8" s="160" t="str">
        <f t="shared" si="2"/>
        <v/>
      </c>
      <c r="AD8" s="159"/>
      <c r="AE8" s="160"/>
      <c r="AF8" s="159"/>
      <c r="AG8" s="160"/>
      <c r="AH8" s="159"/>
      <c r="AI8" s="161" t="str">
        <f>IF(SUM(AA8:AH8)=0,"",AA8*3+AG8*1+AE8*2)</f>
        <v/>
      </c>
      <c r="AJ8" s="162"/>
      <c r="AK8" s="163" t="str">
        <f>IF(SUM(AA8:AH8)=0,"",SUM(L8,G8,V8))</f>
        <v/>
      </c>
      <c r="AL8" s="163"/>
      <c r="AM8" s="163" t="str">
        <f>IF(SUM(AA8:AH8)=0,"",SUM(O8,J8,Y8))</f>
        <v/>
      </c>
      <c r="AN8" s="163"/>
      <c r="AO8" s="163" t="str">
        <f t="shared" si="3"/>
        <v/>
      </c>
      <c r="AP8" s="163"/>
      <c r="AQ8" s="164" t="str">
        <f>IF(SUM(AA6:AH9)=0,"",RANK(BF8,$BF$6:$BJ$9))</f>
        <v/>
      </c>
      <c r="AR8" s="164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46"/>
      <c r="BE8" s="146"/>
      <c r="BF8" s="147">
        <f>IF(SUM(AA8:AH8)=0,10,AI8*1000000+AO8*1000+AK8+10)</f>
        <v>10</v>
      </c>
      <c r="BG8" s="147"/>
      <c r="BH8" s="147"/>
      <c r="BI8" s="147"/>
      <c r="BJ8" s="147"/>
      <c r="BK8" s="105"/>
      <c r="BZ8" s="112"/>
      <c r="CA8" s="112"/>
      <c r="CB8" s="112"/>
      <c r="CD8" s="113"/>
      <c r="CE8" s="113"/>
      <c r="CF8" s="113"/>
      <c r="CG8" s="113"/>
      <c r="CH8" s="113"/>
    </row>
    <row r="9" spans="1:86" s="108" customFormat="1" ht="38" hidden="1" customHeight="1">
      <c r="A9" s="148">
        <f>大会組合せ表!D6</f>
        <v>0</v>
      </c>
      <c r="B9" s="149"/>
      <c r="C9" s="149"/>
      <c r="D9" s="149"/>
      <c r="E9" s="149"/>
      <c r="F9" s="150"/>
      <c r="G9" s="151"/>
      <c r="H9" s="152"/>
      <c r="I9" s="120" t="str">
        <f t="shared" si="4"/>
        <v>－</v>
      </c>
      <c r="J9" s="153"/>
      <c r="K9" s="151"/>
      <c r="L9" s="152"/>
      <c r="M9" s="154"/>
      <c r="N9" s="120" t="str">
        <f t="shared" ref="N9" si="5">IF(L9="","－",IF(L9&gt;O9,"○",IF(L9&lt;O9,"●",IF(L9=O9,"△"))))</f>
        <v>－</v>
      </c>
      <c r="O9" s="154"/>
      <c r="P9" s="153"/>
      <c r="Q9" s="152"/>
      <c r="R9" s="154"/>
      <c r="S9" s="120" t="str">
        <f t="shared" ref="S9" si="6">IF(Q9="","－",IF(Q9&gt;T9,"○",IF(Q9&lt;T9,"●",IF(Q9=T9,"△"))))</f>
        <v>－</v>
      </c>
      <c r="T9" s="154"/>
      <c r="U9" s="153"/>
      <c r="V9" s="155"/>
      <c r="W9" s="156"/>
      <c r="X9" s="109"/>
      <c r="Y9" s="156"/>
      <c r="Z9" s="157"/>
      <c r="AA9" s="158" t="str">
        <f t="shared" si="1"/>
        <v/>
      </c>
      <c r="AB9" s="159"/>
      <c r="AC9" s="160" t="str">
        <f t="shared" si="2"/>
        <v/>
      </c>
      <c r="AD9" s="159"/>
      <c r="AE9" s="160"/>
      <c r="AF9" s="159"/>
      <c r="AG9" s="160"/>
      <c r="AH9" s="159"/>
      <c r="AI9" s="161" t="str">
        <f>IF(SUM(AA9:AH9)=0,"",AA9*3+AG9*1+AE9*2)</f>
        <v/>
      </c>
      <c r="AJ9" s="162"/>
      <c r="AK9" s="163" t="str">
        <f>IF(SUM(AA9:AH9)=0,"",SUM(L9,Q9,G9))</f>
        <v/>
      </c>
      <c r="AL9" s="163"/>
      <c r="AM9" s="163" t="str">
        <f>IF(SUM(AA9:AH9)=0,"",SUM(O9,T9,J9))</f>
        <v/>
      </c>
      <c r="AN9" s="163"/>
      <c r="AO9" s="163" t="str">
        <f t="shared" si="3"/>
        <v/>
      </c>
      <c r="AP9" s="163"/>
      <c r="AQ9" s="164" t="str">
        <f>IF(SUM(AA6:AH9)=0,"",RANK(BF9,$BF$6:$BJ$9))</f>
        <v/>
      </c>
      <c r="AR9" s="164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46"/>
      <c r="BE9" s="146"/>
      <c r="BF9" s="147">
        <f>IF(SUM(AA9:AH9)=0,10,AI9*1000000+AO9*1000+AK9+10)</f>
        <v>10</v>
      </c>
      <c r="BG9" s="147"/>
      <c r="BH9" s="147"/>
      <c r="BI9" s="147"/>
      <c r="BJ9" s="147"/>
      <c r="BK9" s="105"/>
    </row>
    <row r="10" spans="1:86" ht="18" customHeight="1">
      <c r="A10" s="121"/>
      <c r="B10" s="115"/>
      <c r="C10" s="115"/>
      <c r="D10" s="115"/>
      <c r="E10" s="115"/>
      <c r="F10" s="116"/>
      <c r="G10" s="116"/>
      <c r="H10" s="116"/>
      <c r="I10" s="116"/>
      <c r="J10" s="116"/>
      <c r="K10" s="116"/>
      <c r="L10" s="116"/>
      <c r="M10" s="116"/>
      <c r="N10" s="115"/>
      <c r="O10" s="115"/>
      <c r="P10" s="115"/>
      <c r="Q10" s="115"/>
      <c r="R10" s="115"/>
      <c r="S10" s="115"/>
      <c r="T10" s="115"/>
      <c r="U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6"/>
      <c r="AL10" s="116"/>
      <c r="AM10" s="116"/>
      <c r="AN10" s="116"/>
      <c r="AO10" s="116"/>
      <c r="AP10" s="116"/>
      <c r="AQ10" s="116"/>
      <c r="AR10" s="116"/>
    </row>
    <row r="11" spans="1:86" ht="18" customHeight="1">
      <c r="A11" s="181" t="s">
        <v>8</v>
      </c>
      <c r="B11" s="181"/>
      <c r="C11" s="181"/>
      <c r="D11" s="181"/>
      <c r="E11" s="181"/>
      <c r="F11" s="181"/>
      <c r="G11" s="122"/>
      <c r="H11" s="122"/>
      <c r="I11" s="122"/>
      <c r="J11" s="122"/>
      <c r="K11" s="122"/>
      <c r="L11" s="122"/>
      <c r="M11" s="122"/>
      <c r="N11" s="123"/>
      <c r="O11" s="115"/>
      <c r="P11" s="115"/>
      <c r="Q11" s="115"/>
      <c r="R11" s="115"/>
      <c r="S11" s="115"/>
      <c r="T11" s="115"/>
      <c r="U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6"/>
      <c r="AL11" s="116"/>
      <c r="AM11" s="116"/>
      <c r="AN11" s="116"/>
      <c r="AO11" s="116"/>
      <c r="AP11" s="116"/>
      <c r="AQ11" s="116"/>
      <c r="AR11" s="116"/>
    </row>
    <row r="12" spans="1:86" s="108" customFormat="1" ht="32" customHeight="1">
      <c r="A12" s="176"/>
      <c r="B12" s="177"/>
      <c r="C12" s="177"/>
      <c r="D12" s="177"/>
      <c r="E12" s="177"/>
      <c r="F12" s="178"/>
      <c r="G12" s="179" t="str">
        <f>A13</f>
        <v>日野ＦＣ</v>
      </c>
      <c r="H12" s="179"/>
      <c r="I12" s="179"/>
      <c r="J12" s="179"/>
      <c r="K12" s="179"/>
      <c r="L12" s="179" t="str">
        <f>A14</f>
        <v>河合ＳＳＤ</v>
      </c>
      <c r="M12" s="179"/>
      <c r="N12" s="179"/>
      <c r="O12" s="179"/>
      <c r="P12" s="179"/>
      <c r="Q12" s="179" t="str">
        <f>A15</f>
        <v>小野南ユベントス</v>
      </c>
      <c r="R12" s="179"/>
      <c r="S12" s="179"/>
      <c r="T12" s="179"/>
      <c r="U12" s="179"/>
      <c r="V12" s="180"/>
      <c r="W12" s="180"/>
      <c r="X12" s="180"/>
      <c r="Y12" s="180"/>
      <c r="Z12" s="180"/>
      <c r="AA12" s="172" t="s">
        <v>72</v>
      </c>
      <c r="AB12" s="173"/>
      <c r="AC12" s="173" t="s">
        <v>73</v>
      </c>
      <c r="AD12" s="173"/>
      <c r="AE12" s="171" t="s">
        <v>79</v>
      </c>
      <c r="AF12" s="172"/>
      <c r="AG12" s="171" t="s">
        <v>80</v>
      </c>
      <c r="AH12" s="172"/>
      <c r="AI12" s="171" t="s">
        <v>74</v>
      </c>
      <c r="AJ12" s="172"/>
      <c r="AK12" s="173" t="s">
        <v>75</v>
      </c>
      <c r="AL12" s="173"/>
      <c r="AM12" s="173" t="s">
        <v>76</v>
      </c>
      <c r="AN12" s="173"/>
      <c r="AO12" s="173" t="s">
        <v>77</v>
      </c>
      <c r="AP12" s="173"/>
      <c r="AQ12" s="173" t="s">
        <v>78</v>
      </c>
      <c r="AR12" s="173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5"/>
      <c r="BE12" s="105"/>
      <c r="BF12" s="105"/>
      <c r="BG12" s="105"/>
      <c r="BH12" s="105"/>
      <c r="BI12" s="105"/>
      <c r="BJ12" s="105"/>
      <c r="BK12" s="105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7"/>
      <c r="CA12" s="107"/>
      <c r="CB12" s="107"/>
    </row>
    <row r="13" spans="1:86" s="108" customFormat="1" ht="32" customHeight="1">
      <c r="A13" s="148" t="str">
        <f>大会組合せ表!G6</f>
        <v>日野ＦＣ</v>
      </c>
      <c r="B13" s="149"/>
      <c r="C13" s="149"/>
      <c r="D13" s="149"/>
      <c r="E13" s="149"/>
      <c r="F13" s="150"/>
      <c r="G13" s="165"/>
      <c r="H13" s="166"/>
      <c r="I13" s="117"/>
      <c r="J13" s="166"/>
      <c r="K13" s="167"/>
      <c r="L13" s="165"/>
      <c r="M13" s="166"/>
      <c r="N13" s="118" t="str">
        <f>IF(L13="","－",IF(L13&gt;O13,"○",IF(L13&lt;O13,"●",IF(L13=O13,"△"))))</f>
        <v>－</v>
      </c>
      <c r="O13" s="166"/>
      <c r="P13" s="167"/>
      <c r="Q13" s="165"/>
      <c r="R13" s="166"/>
      <c r="S13" s="118" t="str">
        <f>IF(Q13="","－",IF(Q13&gt;T13,"○",IF(Q13&lt;T13,"●",IF(Q13=T13,"△"))))</f>
        <v>－</v>
      </c>
      <c r="T13" s="166"/>
      <c r="U13" s="167"/>
      <c r="V13" s="155"/>
      <c r="W13" s="156"/>
      <c r="X13" s="110" t="str">
        <f>IF(V13="","－",IF(V13&gt;Y13,"○",IF(V13&lt;Y13,"●",IF(V13=Y13,"△"))))</f>
        <v>－</v>
      </c>
      <c r="Y13" s="156"/>
      <c r="Z13" s="157"/>
      <c r="AA13" s="175" t="str">
        <f>IF(SUM(G13:Z13)=0,"",COUNTIF(G13:Z13,"○"))</f>
        <v/>
      </c>
      <c r="AB13" s="162"/>
      <c r="AC13" s="161" t="str">
        <f>IF(SUM(G13:Z13)=0,"",COUNTIF(G13:Z13,"●"))</f>
        <v/>
      </c>
      <c r="AD13" s="162"/>
      <c r="AE13" s="160"/>
      <c r="AF13" s="159"/>
      <c r="AG13" s="160"/>
      <c r="AH13" s="159"/>
      <c r="AI13" s="161" t="str">
        <f>IF(SUM(AA13:AH13)=0,"",AA13*3+AG13*1+AE13*2)</f>
        <v/>
      </c>
      <c r="AJ13" s="162"/>
      <c r="AK13" s="164" t="str">
        <f>IF(SUM(AA13:AH13)=0,"",SUM(L13,Q13,V13))</f>
        <v/>
      </c>
      <c r="AL13" s="164"/>
      <c r="AM13" s="164" t="str">
        <f>IF(SUM(AA13:AH13)=0,"",SUM(O13,T13,Y13))</f>
        <v/>
      </c>
      <c r="AN13" s="164"/>
      <c r="AO13" s="164" t="str">
        <f>IF(AK13="","",AK13-AM13)</f>
        <v/>
      </c>
      <c r="AP13" s="164"/>
      <c r="AQ13" s="164" t="str">
        <f>IF(SUM(AA13:AH16)=0,"",RANK(BF13,$BF$13:$BJ$16))</f>
        <v/>
      </c>
      <c r="AR13" s="164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46"/>
      <c r="BE13" s="146"/>
      <c r="BF13" s="147">
        <f>IF(SUM(AA13:AH13)=0,10,AI13*1000000+AO13*1000+AK13+10)</f>
        <v>10</v>
      </c>
      <c r="BG13" s="147"/>
      <c r="BH13" s="147"/>
      <c r="BI13" s="147"/>
      <c r="BJ13" s="147"/>
      <c r="BK13" s="105"/>
      <c r="BZ13" s="112"/>
      <c r="CA13" s="112"/>
      <c r="CB13" s="112"/>
      <c r="CD13" s="113"/>
      <c r="CE13" s="113"/>
      <c r="CF13" s="113"/>
      <c r="CG13" s="113"/>
      <c r="CH13" s="113"/>
    </row>
    <row r="14" spans="1:86" s="108" customFormat="1" ht="32" customHeight="1">
      <c r="A14" s="148" t="str">
        <f>大会組合せ表!F8</f>
        <v>河合ＳＳＤ</v>
      </c>
      <c r="B14" s="149"/>
      <c r="C14" s="149"/>
      <c r="D14" s="149"/>
      <c r="E14" s="149"/>
      <c r="F14" s="150"/>
      <c r="G14" s="152"/>
      <c r="H14" s="154"/>
      <c r="I14" s="119" t="str">
        <f>IF(G14="","－",IF(G14&gt;J14,"○",IF(G14&lt;J14,"●",IF(G14=J14,"△"))))</f>
        <v>－</v>
      </c>
      <c r="J14" s="154"/>
      <c r="K14" s="153"/>
      <c r="L14" s="165"/>
      <c r="M14" s="166"/>
      <c r="N14" s="117"/>
      <c r="O14" s="166"/>
      <c r="P14" s="167"/>
      <c r="Q14" s="152"/>
      <c r="R14" s="154"/>
      <c r="S14" s="120" t="str">
        <f>IF(Q14="","－",IF(Q14&gt;T14,"○",IF(Q14&lt;T14,"●",IF(Q14=T14,"△"))))</f>
        <v>－</v>
      </c>
      <c r="T14" s="154"/>
      <c r="U14" s="153"/>
      <c r="V14" s="168"/>
      <c r="W14" s="169"/>
      <c r="X14" s="114" t="str">
        <f t="shared" ref="X14:X15" si="7">IF(V14="","－",IF(V14&gt;Y14,"○",IF(V14&lt;Y14,"●",IF(V14=Y14,"△"))))</f>
        <v>－</v>
      </c>
      <c r="Y14" s="169"/>
      <c r="Z14" s="170"/>
      <c r="AA14" s="158" t="str">
        <f t="shared" ref="AA14:AA16" si="8">IF(SUM(G14:Z14)=0,"",COUNTIF(G14:Z14,"○"))</f>
        <v/>
      </c>
      <c r="AB14" s="159"/>
      <c r="AC14" s="160" t="str">
        <f t="shared" ref="AC14:AC16" si="9">IF(SUM(G14:Z14)=0,"",COUNTIF(G14:Z14,"●"))</f>
        <v/>
      </c>
      <c r="AD14" s="159"/>
      <c r="AE14" s="160"/>
      <c r="AF14" s="159"/>
      <c r="AG14" s="160"/>
      <c r="AH14" s="159"/>
      <c r="AI14" s="161" t="str">
        <f>IF(SUM(AA14:AH14)=0,"",AA14*3+AG14*1+AE14*2)</f>
        <v/>
      </c>
      <c r="AJ14" s="162"/>
      <c r="AK14" s="163" t="str">
        <f>IF(SUM(AA14:AH14)=0,"",SUM(G14,Q14,V14))</f>
        <v/>
      </c>
      <c r="AL14" s="163"/>
      <c r="AM14" s="163" t="str">
        <f>IF(SUM(AA14:AH14)=0,"",SUM(J14,T14,Y14))</f>
        <v/>
      </c>
      <c r="AN14" s="163"/>
      <c r="AO14" s="163" t="str">
        <f t="shared" ref="AO14:AO16" si="10">IF(AK14="","",AK14-AM14)</f>
        <v/>
      </c>
      <c r="AP14" s="163"/>
      <c r="AQ14" s="164" t="str">
        <f>IF(SUM(AA13:AH16)=0,"",RANK(BF14,$BF$13:$BJ$16))</f>
        <v/>
      </c>
      <c r="AR14" s="164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46"/>
      <c r="BE14" s="146"/>
      <c r="BF14" s="147">
        <f>IF(SUM(AA14:AH14)=0,10,AI14*1000000+AO14*1000+AK14+10)</f>
        <v>10</v>
      </c>
      <c r="BG14" s="147"/>
      <c r="BH14" s="147"/>
      <c r="BI14" s="147"/>
      <c r="BJ14" s="147"/>
      <c r="BK14" s="105"/>
      <c r="BZ14" s="112"/>
      <c r="CA14" s="112"/>
      <c r="CB14" s="112"/>
      <c r="CD14" s="113"/>
      <c r="CE14" s="113"/>
      <c r="CF14" s="113"/>
      <c r="CG14" s="113"/>
      <c r="CH14" s="113"/>
    </row>
    <row r="15" spans="1:86" s="108" customFormat="1" ht="32" customHeight="1">
      <c r="A15" s="148" t="str">
        <f>大会組合せ表!H8</f>
        <v>小野南ユベントス</v>
      </c>
      <c r="B15" s="149"/>
      <c r="C15" s="149"/>
      <c r="D15" s="149"/>
      <c r="E15" s="149"/>
      <c r="F15" s="150"/>
      <c r="G15" s="152"/>
      <c r="H15" s="154"/>
      <c r="I15" s="120" t="str">
        <f t="shared" ref="I15:I16" si="11">IF(G15="","－",IF(G15&gt;J15,"○",IF(G15&lt;J15,"●",IF(G15=J15,"△"))))</f>
        <v>－</v>
      </c>
      <c r="J15" s="154"/>
      <c r="K15" s="153"/>
      <c r="L15" s="152"/>
      <c r="M15" s="154"/>
      <c r="N15" s="120" t="str">
        <f>IF(L15="","－",IF(L15&gt;O15,"○",IF(L15&lt;O15,"●",IF(L15=O15,"△"))))</f>
        <v>－</v>
      </c>
      <c r="O15" s="154"/>
      <c r="P15" s="153"/>
      <c r="Q15" s="165"/>
      <c r="R15" s="166"/>
      <c r="S15" s="117"/>
      <c r="T15" s="166"/>
      <c r="U15" s="167"/>
      <c r="V15" s="168"/>
      <c r="W15" s="169"/>
      <c r="X15" s="114" t="str">
        <f t="shared" si="7"/>
        <v>－</v>
      </c>
      <c r="Y15" s="169"/>
      <c r="Z15" s="170"/>
      <c r="AA15" s="158" t="str">
        <f t="shared" si="8"/>
        <v/>
      </c>
      <c r="AB15" s="159"/>
      <c r="AC15" s="160" t="str">
        <f t="shared" si="9"/>
        <v/>
      </c>
      <c r="AD15" s="159"/>
      <c r="AE15" s="160"/>
      <c r="AF15" s="159"/>
      <c r="AG15" s="160"/>
      <c r="AH15" s="159"/>
      <c r="AI15" s="161" t="str">
        <f>IF(SUM(AA15:AH15)=0,"",AA15*3+AG15*1+AE15*2)</f>
        <v/>
      </c>
      <c r="AJ15" s="162"/>
      <c r="AK15" s="163" t="str">
        <f>IF(SUM(AA15:AH15)=0,"",SUM(L15,G15,V15))</f>
        <v/>
      </c>
      <c r="AL15" s="163"/>
      <c r="AM15" s="163" t="str">
        <f>IF(SUM(AA15:AH15)=0,"",SUM(O15,J15,Y15))</f>
        <v/>
      </c>
      <c r="AN15" s="163"/>
      <c r="AO15" s="163" t="str">
        <f t="shared" si="10"/>
        <v/>
      </c>
      <c r="AP15" s="163"/>
      <c r="AQ15" s="164" t="str">
        <f>IF(SUM(AA13:AH16)=0,"",RANK(BF15,$BF$13:$BJ$16))</f>
        <v/>
      </c>
      <c r="AR15" s="164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46"/>
      <c r="BE15" s="146"/>
      <c r="BF15" s="147">
        <f>IF(SUM(AA15:AH15)=0,10,AI15*1000000+AO15*1000+AK15+10)</f>
        <v>10</v>
      </c>
      <c r="BG15" s="147"/>
      <c r="BH15" s="147"/>
      <c r="BI15" s="147"/>
      <c r="BJ15" s="147"/>
      <c r="BK15" s="105"/>
      <c r="BZ15" s="112"/>
      <c r="CA15" s="112"/>
      <c r="CB15" s="112"/>
      <c r="CD15" s="113"/>
      <c r="CE15" s="113"/>
      <c r="CF15" s="113"/>
      <c r="CG15" s="113"/>
      <c r="CH15" s="113"/>
    </row>
    <row r="16" spans="1:86" s="108" customFormat="1" ht="38" hidden="1" customHeight="1">
      <c r="A16" s="148">
        <f>大会組合せ表!H6</f>
        <v>0</v>
      </c>
      <c r="B16" s="149"/>
      <c r="C16" s="149"/>
      <c r="D16" s="149"/>
      <c r="E16" s="149"/>
      <c r="F16" s="150"/>
      <c r="G16" s="151"/>
      <c r="H16" s="152"/>
      <c r="I16" s="120" t="str">
        <f t="shared" si="11"/>
        <v>－</v>
      </c>
      <c r="J16" s="153"/>
      <c r="K16" s="151"/>
      <c r="L16" s="152"/>
      <c r="M16" s="154"/>
      <c r="N16" s="120" t="str">
        <f t="shared" ref="N16" si="12">IF(L16="","－",IF(L16&gt;O16,"○",IF(L16&lt;O16,"●",IF(L16=O16,"△"))))</f>
        <v>－</v>
      </c>
      <c r="O16" s="154"/>
      <c r="P16" s="153"/>
      <c r="Q16" s="152"/>
      <c r="R16" s="154"/>
      <c r="S16" s="120" t="str">
        <f t="shared" ref="S16" si="13">IF(Q16="","－",IF(Q16&gt;T16,"○",IF(Q16&lt;T16,"●",IF(Q16=T16,"△"))))</f>
        <v>－</v>
      </c>
      <c r="T16" s="154"/>
      <c r="U16" s="153"/>
      <c r="V16" s="155"/>
      <c r="W16" s="156"/>
      <c r="X16" s="109"/>
      <c r="Y16" s="156"/>
      <c r="Z16" s="157"/>
      <c r="AA16" s="158" t="str">
        <f t="shared" si="8"/>
        <v/>
      </c>
      <c r="AB16" s="159"/>
      <c r="AC16" s="160" t="str">
        <f t="shared" si="9"/>
        <v/>
      </c>
      <c r="AD16" s="159"/>
      <c r="AE16" s="160"/>
      <c r="AF16" s="159"/>
      <c r="AG16" s="160"/>
      <c r="AH16" s="159"/>
      <c r="AI16" s="161" t="str">
        <f>IF(SUM(AA16:AH16)=0,"",AA16*3+AG16*1+AE16*2)</f>
        <v/>
      </c>
      <c r="AJ16" s="162"/>
      <c r="AK16" s="163" t="str">
        <f>IF(SUM(AA16:AH16)=0,"",SUM(L16,Q16,G16))</f>
        <v/>
      </c>
      <c r="AL16" s="163"/>
      <c r="AM16" s="163" t="str">
        <f>IF(SUM(AA16:AH16)=0,"",SUM(O16,T16,J16))</f>
        <v/>
      </c>
      <c r="AN16" s="163"/>
      <c r="AO16" s="163" t="str">
        <f t="shared" si="10"/>
        <v/>
      </c>
      <c r="AP16" s="163"/>
      <c r="AQ16" s="164" t="str">
        <f>IF(SUM(AA13:AH16)=0,"",RANK(BF16,$BF$13:$BJ$16))</f>
        <v/>
      </c>
      <c r="AR16" s="164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46"/>
      <c r="BE16" s="146"/>
      <c r="BF16" s="147">
        <f>IF(SUM(AA16:AH16)=0,10,AI16*1000000+AO16*1000+AK16+10)</f>
        <v>10</v>
      </c>
      <c r="BG16" s="147"/>
      <c r="BH16" s="147"/>
      <c r="BI16" s="147"/>
      <c r="BJ16" s="147"/>
      <c r="BK16" s="105"/>
    </row>
    <row r="17" spans="1:86" ht="18" customHeight="1">
      <c r="A17" s="121"/>
      <c r="B17" s="124"/>
      <c r="C17" s="124"/>
      <c r="D17" s="124"/>
      <c r="E17" s="124"/>
      <c r="F17" s="116"/>
      <c r="G17" s="116"/>
      <c r="H17" s="116"/>
      <c r="I17" s="116"/>
      <c r="J17" s="116"/>
      <c r="K17" s="116"/>
      <c r="L17" s="116"/>
      <c r="M17" s="116"/>
      <c r="N17" s="115"/>
      <c r="O17" s="115"/>
      <c r="P17" s="115"/>
      <c r="Q17" s="115"/>
      <c r="R17" s="115"/>
      <c r="S17" s="115"/>
      <c r="T17" s="115"/>
      <c r="U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6"/>
      <c r="AL17" s="116"/>
      <c r="AM17" s="116"/>
      <c r="AN17" s="116"/>
      <c r="AO17" s="116"/>
      <c r="AP17" s="116"/>
      <c r="AQ17" s="116"/>
      <c r="AR17" s="116"/>
    </row>
    <row r="18" spans="1:86" ht="18" customHeight="1">
      <c r="A18" s="181" t="s">
        <v>9</v>
      </c>
      <c r="B18" s="181"/>
      <c r="C18" s="181"/>
      <c r="D18" s="181"/>
      <c r="E18" s="181"/>
      <c r="F18" s="181"/>
      <c r="G18" s="122"/>
      <c r="H18" s="122"/>
      <c r="I18" s="122"/>
      <c r="J18" s="122"/>
      <c r="K18" s="122"/>
      <c r="L18" s="122"/>
      <c r="M18" s="123"/>
      <c r="N18" s="115"/>
      <c r="O18" s="115"/>
      <c r="P18" s="115"/>
      <c r="Q18" s="115"/>
      <c r="R18" s="115"/>
      <c r="S18" s="115"/>
      <c r="T18" s="115"/>
      <c r="U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6"/>
      <c r="AL18" s="116"/>
      <c r="AM18" s="116"/>
      <c r="AN18" s="116"/>
      <c r="AO18" s="116"/>
      <c r="AP18" s="116"/>
      <c r="AQ18" s="116"/>
      <c r="AR18" s="116"/>
    </row>
    <row r="19" spans="1:86" s="108" customFormat="1" ht="32" customHeight="1">
      <c r="A19" s="176"/>
      <c r="B19" s="177"/>
      <c r="C19" s="177"/>
      <c r="D19" s="177"/>
      <c r="E19" s="177"/>
      <c r="F19" s="178"/>
      <c r="G19" s="179" t="str">
        <f>A20</f>
        <v>ＬＵＺ零壱ＦＣ</v>
      </c>
      <c r="H19" s="179"/>
      <c r="I19" s="179"/>
      <c r="J19" s="179"/>
      <c r="K19" s="179"/>
      <c r="L19" s="179" t="str">
        <f>A21</f>
        <v>社ＦＣＪｒ</v>
      </c>
      <c r="M19" s="179"/>
      <c r="N19" s="179"/>
      <c r="O19" s="179"/>
      <c r="P19" s="179"/>
      <c r="Q19" s="179" t="str">
        <f>A22</f>
        <v>小野南バレンシア</v>
      </c>
      <c r="R19" s="179"/>
      <c r="S19" s="179"/>
      <c r="T19" s="179"/>
      <c r="U19" s="179"/>
      <c r="V19" s="180"/>
      <c r="W19" s="180"/>
      <c r="X19" s="180"/>
      <c r="Y19" s="180"/>
      <c r="Z19" s="180"/>
      <c r="AA19" s="172" t="s">
        <v>72</v>
      </c>
      <c r="AB19" s="173"/>
      <c r="AC19" s="173" t="s">
        <v>73</v>
      </c>
      <c r="AD19" s="173"/>
      <c r="AE19" s="171" t="s">
        <v>79</v>
      </c>
      <c r="AF19" s="172"/>
      <c r="AG19" s="171" t="s">
        <v>80</v>
      </c>
      <c r="AH19" s="172"/>
      <c r="AI19" s="171" t="s">
        <v>74</v>
      </c>
      <c r="AJ19" s="172"/>
      <c r="AK19" s="173" t="s">
        <v>75</v>
      </c>
      <c r="AL19" s="173"/>
      <c r="AM19" s="173" t="s">
        <v>76</v>
      </c>
      <c r="AN19" s="173"/>
      <c r="AO19" s="173" t="s">
        <v>77</v>
      </c>
      <c r="AP19" s="173"/>
      <c r="AQ19" s="173" t="s">
        <v>78</v>
      </c>
      <c r="AR19" s="173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5"/>
      <c r="BE19" s="105"/>
      <c r="BF19" s="105"/>
      <c r="BG19" s="105"/>
      <c r="BH19" s="105"/>
      <c r="BI19" s="105"/>
      <c r="BJ19" s="105"/>
      <c r="BK19" s="105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7"/>
      <c r="CA19" s="107"/>
      <c r="CB19" s="107"/>
    </row>
    <row r="20" spans="1:86" s="108" customFormat="1" ht="32" customHeight="1">
      <c r="A20" s="148" t="str">
        <f>大会組合せ表!K6</f>
        <v>ＬＵＺ零壱ＦＣ</v>
      </c>
      <c r="B20" s="149"/>
      <c r="C20" s="149"/>
      <c r="D20" s="149"/>
      <c r="E20" s="149"/>
      <c r="F20" s="150"/>
      <c r="G20" s="165"/>
      <c r="H20" s="166"/>
      <c r="I20" s="117"/>
      <c r="J20" s="166"/>
      <c r="K20" s="167"/>
      <c r="L20" s="165"/>
      <c r="M20" s="166"/>
      <c r="N20" s="118" t="str">
        <f>IF(L20="","－",IF(L20&gt;O20,"○",IF(L20&lt;O20,"●",IF(L20=O20,"△"))))</f>
        <v>－</v>
      </c>
      <c r="O20" s="166"/>
      <c r="P20" s="167"/>
      <c r="Q20" s="165"/>
      <c r="R20" s="166"/>
      <c r="S20" s="118" t="str">
        <f>IF(Q20="","－",IF(Q20&gt;T20,"○",IF(Q20&lt;T20,"●",IF(Q20=T20,"△"))))</f>
        <v>－</v>
      </c>
      <c r="T20" s="166"/>
      <c r="U20" s="167"/>
      <c r="V20" s="155"/>
      <c r="W20" s="156"/>
      <c r="X20" s="110" t="str">
        <f>IF(V20="","－",IF(V20&gt;Y20,"○",IF(V20&lt;Y20,"●",IF(V20=Y20,"△"))))</f>
        <v>－</v>
      </c>
      <c r="Y20" s="156"/>
      <c r="Z20" s="157"/>
      <c r="AA20" s="175" t="str">
        <f>IF(SUM(G20:Z20)=0,"",COUNTIF(G20:Z20,"○"))</f>
        <v/>
      </c>
      <c r="AB20" s="162"/>
      <c r="AC20" s="161" t="str">
        <f>IF(SUM(G20:Z20)=0,"",COUNTIF(G20:Z20,"●"))</f>
        <v/>
      </c>
      <c r="AD20" s="162"/>
      <c r="AE20" s="160"/>
      <c r="AF20" s="159"/>
      <c r="AG20" s="160"/>
      <c r="AH20" s="159"/>
      <c r="AI20" s="161" t="str">
        <f>IF(SUM(AA20:AH20)=0,"",AA20*3+AG20*1+AE20*2)</f>
        <v/>
      </c>
      <c r="AJ20" s="162"/>
      <c r="AK20" s="164" t="str">
        <f>IF(SUM(AA20:AH20)=0,"",SUM(L20,Q20,V20))</f>
        <v/>
      </c>
      <c r="AL20" s="164"/>
      <c r="AM20" s="164" t="str">
        <f>IF(SUM(AA20:AH20)=0,"",SUM(O20,T20,Y20))</f>
        <v/>
      </c>
      <c r="AN20" s="164"/>
      <c r="AO20" s="164" t="str">
        <f>IF(AK20="","",AK20-AM20)</f>
        <v/>
      </c>
      <c r="AP20" s="164"/>
      <c r="AQ20" s="164" t="str">
        <f>IF(SUM(AA20:AH23)=0,"",RANK(BF20,$BF$20:$BJ$23))</f>
        <v/>
      </c>
      <c r="AR20" s="164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46"/>
      <c r="BE20" s="146"/>
      <c r="BF20" s="147">
        <f>IF(SUM(AA20:AH20)=0,10,AI20*1000000+AO20*1000+AK20+10)</f>
        <v>10</v>
      </c>
      <c r="BG20" s="147"/>
      <c r="BH20" s="147"/>
      <c r="BI20" s="147"/>
      <c r="BJ20" s="147"/>
      <c r="BK20" s="105"/>
      <c r="BZ20" s="112"/>
      <c r="CA20" s="112"/>
      <c r="CB20" s="112"/>
      <c r="CD20" s="113"/>
      <c r="CE20" s="113"/>
      <c r="CF20" s="113"/>
      <c r="CG20" s="113"/>
      <c r="CH20" s="113"/>
    </row>
    <row r="21" spans="1:86" s="108" customFormat="1" ht="32" customHeight="1">
      <c r="A21" s="148" t="str">
        <f>大会組合せ表!J8</f>
        <v>社ＦＣＪｒ</v>
      </c>
      <c r="B21" s="149"/>
      <c r="C21" s="149"/>
      <c r="D21" s="149"/>
      <c r="E21" s="149"/>
      <c r="F21" s="150"/>
      <c r="G21" s="152"/>
      <c r="H21" s="154"/>
      <c r="I21" s="119" t="str">
        <f>IF(G21="","－",IF(G21&gt;J21,"○",IF(G21&lt;J21,"●",IF(G21=J21,"△"))))</f>
        <v>－</v>
      </c>
      <c r="J21" s="154"/>
      <c r="K21" s="153"/>
      <c r="L21" s="165"/>
      <c r="M21" s="166"/>
      <c r="N21" s="117"/>
      <c r="O21" s="166"/>
      <c r="P21" s="167"/>
      <c r="Q21" s="152"/>
      <c r="R21" s="154"/>
      <c r="S21" s="120" t="str">
        <f>IF(Q21="","－",IF(Q21&gt;T21,"○",IF(Q21&lt;T21,"●",IF(Q21=T21,"△"))))</f>
        <v>－</v>
      </c>
      <c r="T21" s="154"/>
      <c r="U21" s="153"/>
      <c r="V21" s="168"/>
      <c r="W21" s="169"/>
      <c r="X21" s="114" t="str">
        <f t="shared" ref="X21:X22" si="14">IF(V21="","－",IF(V21&gt;Y21,"○",IF(V21&lt;Y21,"●",IF(V21=Y21,"△"))))</f>
        <v>－</v>
      </c>
      <c r="Y21" s="169"/>
      <c r="Z21" s="170"/>
      <c r="AA21" s="158" t="str">
        <f t="shared" ref="AA21:AA23" si="15">IF(SUM(G21:Z21)=0,"",COUNTIF(G21:Z21,"○"))</f>
        <v/>
      </c>
      <c r="AB21" s="159"/>
      <c r="AC21" s="160" t="str">
        <f t="shared" ref="AC21:AC23" si="16">IF(SUM(G21:Z21)=0,"",COUNTIF(G21:Z21,"●"))</f>
        <v/>
      </c>
      <c r="AD21" s="159"/>
      <c r="AE21" s="160"/>
      <c r="AF21" s="159"/>
      <c r="AG21" s="160"/>
      <c r="AH21" s="159"/>
      <c r="AI21" s="161" t="str">
        <f>IF(SUM(AA21:AH21)=0,"",AA21*3+AG21*1+AE21*2)</f>
        <v/>
      </c>
      <c r="AJ21" s="162"/>
      <c r="AK21" s="163" t="str">
        <f>IF(SUM(AA21:AH21)=0,"",SUM(G21,Q21,V21))</f>
        <v/>
      </c>
      <c r="AL21" s="163"/>
      <c r="AM21" s="163" t="str">
        <f>IF(SUM(AA21:AH21)=0,"",SUM(J21,T21,Y21))</f>
        <v/>
      </c>
      <c r="AN21" s="163"/>
      <c r="AO21" s="163" t="str">
        <f t="shared" ref="AO21:AO23" si="17">IF(AK21="","",AK21-AM21)</f>
        <v/>
      </c>
      <c r="AP21" s="163"/>
      <c r="AQ21" s="164" t="str">
        <f>IF(SUM(AA20:AH23)=0,"",RANK(BF21,$BF$20:$BJ$23))</f>
        <v/>
      </c>
      <c r="AR21" s="164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46"/>
      <c r="BE21" s="146"/>
      <c r="BF21" s="147">
        <f>IF(SUM(AA21:AH21)=0,10,AI21*1000000+AO21*1000+AK21+10)</f>
        <v>10</v>
      </c>
      <c r="BG21" s="147"/>
      <c r="BH21" s="147"/>
      <c r="BI21" s="147"/>
      <c r="BJ21" s="147"/>
      <c r="BK21" s="105"/>
      <c r="BZ21" s="112"/>
      <c r="CA21" s="112"/>
      <c r="CB21" s="112"/>
      <c r="CD21" s="113"/>
      <c r="CE21" s="113"/>
      <c r="CF21" s="113"/>
      <c r="CG21" s="113"/>
      <c r="CH21" s="113"/>
    </row>
    <row r="22" spans="1:86" s="108" customFormat="1" ht="32" customHeight="1">
      <c r="A22" s="148" t="str">
        <f>大会組合せ表!L8</f>
        <v>小野南バレンシア</v>
      </c>
      <c r="B22" s="149"/>
      <c r="C22" s="149"/>
      <c r="D22" s="149"/>
      <c r="E22" s="149"/>
      <c r="F22" s="150"/>
      <c r="G22" s="152"/>
      <c r="H22" s="154"/>
      <c r="I22" s="120" t="str">
        <f t="shared" ref="I22:I23" si="18">IF(G22="","－",IF(G22&gt;J22,"○",IF(G22&lt;J22,"●",IF(G22=J22,"△"))))</f>
        <v>－</v>
      </c>
      <c r="J22" s="154"/>
      <c r="K22" s="153"/>
      <c r="L22" s="152"/>
      <c r="M22" s="154"/>
      <c r="N22" s="120" t="str">
        <f>IF(L22="","－",IF(L22&gt;O22,"○",IF(L22&lt;O22,"●",IF(L22=O22,"△"))))</f>
        <v>－</v>
      </c>
      <c r="O22" s="154"/>
      <c r="P22" s="153"/>
      <c r="Q22" s="165"/>
      <c r="R22" s="166"/>
      <c r="S22" s="117"/>
      <c r="T22" s="166"/>
      <c r="U22" s="167"/>
      <c r="V22" s="168"/>
      <c r="W22" s="169"/>
      <c r="X22" s="114" t="str">
        <f t="shared" si="14"/>
        <v>－</v>
      </c>
      <c r="Y22" s="169"/>
      <c r="Z22" s="170"/>
      <c r="AA22" s="158" t="str">
        <f t="shared" si="15"/>
        <v/>
      </c>
      <c r="AB22" s="159"/>
      <c r="AC22" s="160" t="str">
        <f t="shared" si="16"/>
        <v/>
      </c>
      <c r="AD22" s="159"/>
      <c r="AE22" s="160"/>
      <c r="AF22" s="159"/>
      <c r="AG22" s="160"/>
      <c r="AH22" s="159"/>
      <c r="AI22" s="161" t="str">
        <f>IF(SUM(AA22:AH22)=0,"",AA22*3+AG22*1+AE22*2)</f>
        <v/>
      </c>
      <c r="AJ22" s="162"/>
      <c r="AK22" s="163" t="str">
        <f>IF(SUM(AA22:AH22)=0,"",SUM(L22,G22,V22))</f>
        <v/>
      </c>
      <c r="AL22" s="163"/>
      <c r="AM22" s="163" t="str">
        <f>IF(SUM(AA22:AH22)=0,"",SUM(O22,J22,Y22))</f>
        <v/>
      </c>
      <c r="AN22" s="163"/>
      <c r="AO22" s="163" t="str">
        <f t="shared" si="17"/>
        <v/>
      </c>
      <c r="AP22" s="163"/>
      <c r="AQ22" s="164" t="str">
        <f>IF(SUM(AA20:AH23)=0,"",RANK(BF22,$BF$20:$BJ$23))</f>
        <v/>
      </c>
      <c r="AR22" s="164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46"/>
      <c r="BE22" s="146"/>
      <c r="BF22" s="147">
        <f>IF(SUM(AA22:AH22)=0,10,AI22*1000000+AO22*1000+AK22+10)</f>
        <v>10</v>
      </c>
      <c r="BG22" s="147"/>
      <c r="BH22" s="147"/>
      <c r="BI22" s="147"/>
      <c r="BJ22" s="147"/>
      <c r="BK22" s="105"/>
      <c r="BZ22" s="112"/>
      <c r="CA22" s="112"/>
      <c r="CB22" s="112"/>
      <c r="CD22" s="113"/>
      <c r="CE22" s="113"/>
      <c r="CF22" s="113"/>
      <c r="CG22" s="113"/>
      <c r="CH22" s="113"/>
    </row>
    <row r="23" spans="1:86" s="108" customFormat="1" ht="38" hidden="1" customHeight="1">
      <c r="A23" s="148">
        <f>大会組合せ表!L6</f>
        <v>0</v>
      </c>
      <c r="B23" s="149"/>
      <c r="C23" s="149"/>
      <c r="D23" s="149"/>
      <c r="E23" s="149"/>
      <c r="F23" s="150"/>
      <c r="G23" s="151"/>
      <c r="H23" s="152"/>
      <c r="I23" s="120" t="str">
        <f t="shared" si="18"/>
        <v>－</v>
      </c>
      <c r="J23" s="153"/>
      <c r="K23" s="151"/>
      <c r="L23" s="152"/>
      <c r="M23" s="154"/>
      <c r="N23" s="120" t="str">
        <f t="shared" ref="N23" si="19">IF(L23="","－",IF(L23&gt;O23,"○",IF(L23&lt;O23,"●",IF(L23=O23,"△"))))</f>
        <v>－</v>
      </c>
      <c r="O23" s="154"/>
      <c r="P23" s="153"/>
      <c r="Q23" s="152"/>
      <c r="R23" s="154"/>
      <c r="S23" s="120" t="str">
        <f t="shared" ref="S23" si="20">IF(Q23="","－",IF(Q23&gt;T23,"○",IF(Q23&lt;T23,"●",IF(Q23=T23,"△"))))</f>
        <v>－</v>
      </c>
      <c r="T23" s="154"/>
      <c r="U23" s="153"/>
      <c r="V23" s="155"/>
      <c r="W23" s="156"/>
      <c r="X23" s="109"/>
      <c r="Y23" s="156"/>
      <c r="Z23" s="157"/>
      <c r="AA23" s="158" t="str">
        <f t="shared" si="15"/>
        <v/>
      </c>
      <c r="AB23" s="159"/>
      <c r="AC23" s="160" t="str">
        <f t="shared" si="16"/>
        <v/>
      </c>
      <c r="AD23" s="159"/>
      <c r="AE23" s="160"/>
      <c r="AF23" s="159"/>
      <c r="AG23" s="160"/>
      <c r="AH23" s="159"/>
      <c r="AI23" s="161" t="str">
        <f>IF(SUM(AA23:AH23)=0,"",AA23*3+AG23*1+AE23*2)</f>
        <v/>
      </c>
      <c r="AJ23" s="162"/>
      <c r="AK23" s="163" t="str">
        <f>IF(SUM(AA23:AH23)=0,"",SUM(L23,Q23,G23))</f>
        <v/>
      </c>
      <c r="AL23" s="163"/>
      <c r="AM23" s="163" t="str">
        <f>IF(SUM(AA23:AH23)=0,"",SUM(O23,T23,J23))</f>
        <v/>
      </c>
      <c r="AN23" s="163"/>
      <c r="AO23" s="163" t="str">
        <f t="shared" si="17"/>
        <v/>
      </c>
      <c r="AP23" s="163"/>
      <c r="AQ23" s="164" t="str">
        <f>IF(SUM(AA20:AH23)=0,"",RANK(BF23,$BF$20:$BJ$23))</f>
        <v/>
      </c>
      <c r="AR23" s="164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46"/>
      <c r="BE23" s="146"/>
      <c r="BF23" s="147">
        <f>IF(SUM(AA23:AH23)=0,10,AI23*1000000+AO23*1000+AK23+10)</f>
        <v>10</v>
      </c>
      <c r="BG23" s="147"/>
      <c r="BH23" s="147"/>
      <c r="BI23" s="147"/>
      <c r="BJ23" s="147"/>
      <c r="BK23" s="105"/>
    </row>
    <row r="24" spans="1:86" ht="18" customHeight="1">
      <c r="A24" s="121"/>
      <c r="B24" s="124"/>
      <c r="C24" s="124"/>
      <c r="D24" s="124"/>
      <c r="E24" s="116"/>
      <c r="F24" s="116"/>
      <c r="G24" s="116"/>
      <c r="H24" s="116"/>
      <c r="I24" s="116"/>
      <c r="J24" s="116"/>
      <c r="K24" s="116"/>
      <c r="L24" s="116"/>
      <c r="M24" s="115"/>
      <c r="N24" s="115"/>
      <c r="O24" s="115"/>
      <c r="P24" s="115"/>
      <c r="Q24" s="115"/>
      <c r="R24" s="115"/>
      <c r="S24" s="115"/>
      <c r="T24" s="115"/>
      <c r="U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6"/>
      <c r="AL24" s="116"/>
      <c r="AM24" s="116"/>
      <c r="AN24" s="116"/>
      <c r="AO24" s="116"/>
      <c r="AP24" s="116"/>
      <c r="AQ24" s="116"/>
      <c r="AR24" s="116"/>
    </row>
    <row r="25" spans="1:86" ht="18" customHeight="1">
      <c r="A25" s="181" t="s">
        <v>10</v>
      </c>
      <c r="B25" s="181"/>
      <c r="C25" s="181"/>
      <c r="D25" s="181"/>
      <c r="E25" s="181"/>
      <c r="F25" s="181"/>
      <c r="G25" s="122"/>
      <c r="H25" s="122"/>
      <c r="I25" s="122"/>
      <c r="J25" s="122"/>
      <c r="K25" s="122"/>
      <c r="L25" s="122"/>
      <c r="M25" s="123"/>
      <c r="N25" s="115"/>
      <c r="O25" s="115"/>
      <c r="P25" s="115"/>
      <c r="Q25" s="115"/>
      <c r="R25" s="115"/>
      <c r="S25" s="115"/>
      <c r="T25" s="115"/>
      <c r="U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6"/>
      <c r="AL25" s="116"/>
      <c r="AM25" s="116"/>
      <c r="AN25" s="116"/>
      <c r="AO25" s="116"/>
      <c r="AP25" s="116"/>
      <c r="AQ25" s="116"/>
      <c r="AR25" s="116"/>
    </row>
    <row r="26" spans="1:86" s="108" customFormat="1" ht="32" customHeight="1">
      <c r="A26" s="176"/>
      <c r="B26" s="177"/>
      <c r="C26" s="177"/>
      <c r="D26" s="177"/>
      <c r="E26" s="177"/>
      <c r="F26" s="178"/>
      <c r="G26" s="179" t="str">
        <f>A27</f>
        <v>イルソーレ加東ＦＣ</v>
      </c>
      <c r="H26" s="179"/>
      <c r="I26" s="179"/>
      <c r="J26" s="179"/>
      <c r="K26" s="179"/>
      <c r="L26" s="179" t="str">
        <f>A28</f>
        <v>加美ＦＣＪｒ</v>
      </c>
      <c r="M26" s="179"/>
      <c r="N26" s="179"/>
      <c r="O26" s="179"/>
      <c r="P26" s="179"/>
      <c r="Q26" s="179" t="str">
        <f>A29</f>
        <v>加西ＦＣ</v>
      </c>
      <c r="R26" s="179"/>
      <c r="S26" s="179"/>
      <c r="T26" s="179"/>
      <c r="U26" s="179"/>
      <c r="V26" s="180">
        <f>A30</f>
        <v>0</v>
      </c>
      <c r="W26" s="180"/>
      <c r="X26" s="180"/>
      <c r="Y26" s="180"/>
      <c r="Z26" s="180"/>
      <c r="AA26" s="172" t="s">
        <v>72</v>
      </c>
      <c r="AB26" s="173"/>
      <c r="AC26" s="173" t="s">
        <v>73</v>
      </c>
      <c r="AD26" s="173"/>
      <c r="AE26" s="171" t="s">
        <v>79</v>
      </c>
      <c r="AF26" s="172"/>
      <c r="AG26" s="171" t="s">
        <v>80</v>
      </c>
      <c r="AH26" s="172"/>
      <c r="AI26" s="171" t="s">
        <v>74</v>
      </c>
      <c r="AJ26" s="172"/>
      <c r="AK26" s="173" t="s">
        <v>75</v>
      </c>
      <c r="AL26" s="173"/>
      <c r="AM26" s="173" t="s">
        <v>76</v>
      </c>
      <c r="AN26" s="173"/>
      <c r="AO26" s="173" t="s">
        <v>77</v>
      </c>
      <c r="AP26" s="173"/>
      <c r="AQ26" s="173" t="s">
        <v>78</v>
      </c>
      <c r="AR26" s="173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5"/>
      <c r="BE26" s="105"/>
      <c r="BF26" s="105"/>
      <c r="BG26" s="105"/>
      <c r="BH26" s="105"/>
      <c r="BI26" s="105"/>
      <c r="BJ26" s="105"/>
      <c r="BK26" s="105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7"/>
      <c r="CA26" s="107"/>
      <c r="CB26" s="107"/>
    </row>
    <row r="27" spans="1:86" s="108" customFormat="1" ht="32" customHeight="1">
      <c r="A27" s="174" t="str">
        <f>大会組合せ表!C12</f>
        <v>イルソーレ加東ＦＣ</v>
      </c>
      <c r="B27" s="149"/>
      <c r="C27" s="149"/>
      <c r="D27" s="149"/>
      <c r="E27" s="149"/>
      <c r="F27" s="150"/>
      <c r="G27" s="165"/>
      <c r="H27" s="166"/>
      <c r="I27" s="117"/>
      <c r="J27" s="166"/>
      <c r="K27" s="167"/>
      <c r="L27" s="165"/>
      <c r="M27" s="166"/>
      <c r="N27" s="118" t="str">
        <f>IF(L27="","－",IF(L27&gt;O27,"○",IF(L27&lt;O27,"●",IF(L27=O27,"△"))))</f>
        <v>－</v>
      </c>
      <c r="O27" s="166"/>
      <c r="P27" s="167"/>
      <c r="Q27" s="165"/>
      <c r="R27" s="166"/>
      <c r="S27" s="118" t="str">
        <f>IF(Q27="","－",IF(Q27&gt;T27,"○",IF(Q27&lt;T27,"●",IF(Q27=T27,"△"))))</f>
        <v>－</v>
      </c>
      <c r="T27" s="166"/>
      <c r="U27" s="167"/>
      <c r="V27" s="155"/>
      <c r="W27" s="156"/>
      <c r="X27" s="110" t="str">
        <f>IF(V27="","－",IF(V27&gt;Y27,"○",IF(V27&lt;Y27,"●",IF(V27=Y27,"△"))))</f>
        <v>－</v>
      </c>
      <c r="Y27" s="156"/>
      <c r="Z27" s="157"/>
      <c r="AA27" s="175" t="str">
        <f>IF(SUM(G27:Z27)=0,"",COUNTIF(G27:Z27,"○"))</f>
        <v/>
      </c>
      <c r="AB27" s="162"/>
      <c r="AC27" s="161" t="str">
        <f>IF(SUM(G27:Z27)=0,"",COUNTIF(G27:Z27,"●"))</f>
        <v/>
      </c>
      <c r="AD27" s="162"/>
      <c r="AE27" s="160"/>
      <c r="AF27" s="159"/>
      <c r="AG27" s="160"/>
      <c r="AH27" s="159"/>
      <c r="AI27" s="161" t="str">
        <f>IF(SUM(AA27:AH27)=0,"",AA27*3+AG27*1+AE27*2)</f>
        <v/>
      </c>
      <c r="AJ27" s="162"/>
      <c r="AK27" s="164" t="str">
        <f>IF(SUM(AA27:AH27)=0,"",SUM(L27,Q27,V27))</f>
        <v/>
      </c>
      <c r="AL27" s="164"/>
      <c r="AM27" s="164" t="str">
        <f>IF(SUM(AA27:AH27)=0,"",SUM(O27,T27,Y27))</f>
        <v/>
      </c>
      <c r="AN27" s="164"/>
      <c r="AO27" s="164" t="str">
        <f>IF(AK27="","",AK27-AM27)</f>
        <v/>
      </c>
      <c r="AP27" s="164"/>
      <c r="AQ27" s="164" t="str">
        <f>IF(SUM(AA27:AH30)=0,"",RANK(BF27,$BF$27:$BJ$30))</f>
        <v/>
      </c>
      <c r="AR27" s="164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46"/>
      <c r="BE27" s="146"/>
      <c r="BF27" s="147">
        <f>IF(SUM(AA27:AH27)=0,10,AI27*1000000+AO27*1000+AK27+10)</f>
        <v>10</v>
      </c>
      <c r="BG27" s="147"/>
      <c r="BH27" s="147"/>
      <c r="BI27" s="147"/>
      <c r="BJ27" s="147"/>
      <c r="BK27" s="105"/>
      <c r="BZ27" s="112"/>
      <c r="CA27" s="112"/>
      <c r="CB27" s="112"/>
      <c r="CD27" s="113"/>
      <c r="CE27" s="113"/>
      <c r="CF27" s="113"/>
      <c r="CG27" s="113"/>
      <c r="CH27" s="113"/>
    </row>
    <row r="28" spans="1:86" s="108" customFormat="1" ht="32" customHeight="1">
      <c r="A28" s="148" t="str">
        <f>大会組合せ表!B14</f>
        <v>加美ＦＣＪｒ</v>
      </c>
      <c r="B28" s="149"/>
      <c r="C28" s="149"/>
      <c r="D28" s="149"/>
      <c r="E28" s="149"/>
      <c r="F28" s="150"/>
      <c r="G28" s="152"/>
      <c r="H28" s="154"/>
      <c r="I28" s="119" t="str">
        <f>IF(G28="","－",IF(G28&gt;J28,"○",IF(G28&lt;J28,"●",IF(G28=J28,"△"))))</f>
        <v>－</v>
      </c>
      <c r="J28" s="154"/>
      <c r="K28" s="153"/>
      <c r="L28" s="165"/>
      <c r="M28" s="166"/>
      <c r="N28" s="117"/>
      <c r="O28" s="166"/>
      <c r="P28" s="167"/>
      <c r="Q28" s="152"/>
      <c r="R28" s="154"/>
      <c r="S28" s="120" t="str">
        <f>IF(Q28="","－",IF(Q28&gt;T28,"○",IF(Q28&lt;T28,"●",IF(Q28=T28,"△"))))</f>
        <v>－</v>
      </c>
      <c r="T28" s="154"/>
      <c r="U28" s="153"/>
      <c r="V28" s="168"/>
      <c r="W28" s="169"/>
      <c r="X28" s="114" t="str">
        <f t="shared" ref="X28:X29" si="21">IF(V28="","－",IF(V28&gt;Y28,"○",IF(V28&lt;Y28,"●",IF(V28=Y28,"△"))))</f>
        <v>－</v>
      </c>
      <c r="Y28" s="169"/>
      <c r="Z28" s="170"/>
      <c r="AA28" s="158" t="str">
        <f t="shared" ref="AA28:AA30" si="22">IF(SUM(G28:Z28)=0,"",COUNTIF(G28:Z28,"○"))</f>
        <v/>
      </c>
      <c r="AB28" s="159"/>
      <c r="AC28" s="160" t="str">
        <f t="shared" ref="AC28:AC30" si="23">IF(SUM(G28:Z28)=0,"",COUNTIF(G28:Z28,"●"))</f>
        <v/>
      </c>
      <c r="AD28" s="159"/>
      <c r="AE28" s="160"/>
      <c r="AF28" s="159"/>
      <c r="AG28" s="160"/>
      <c r="AH28" s="159"/>
      <c r="AI28" s="161" t="str">
        <f>IF(SUM(AA28:AH28)=0,"",AA28*3+AG28*1+AE28*2)</f>
        <v/>
      </c>
      <c r="AJ28" s="162"/>
      <c r="AK28" s="163" t="str">
        <f>IF(SUM(AA28:AH28)=0,"",SUM(G28,Q28,V28))</f>
        <v/>
      </c>
      <c r="AL28" s="163"/>
      <c r="AM28" s="163" t="str">
        <f>IF(SUM(AA28:AH28)=0,"",SUM(J28,T28,Y28))</f>
        <v/>
      </c>
      <c r="AN28" s="163"/>
      <c r="AO28" s="163" t="str">
        <f t="shared" ref="AO28:AO30" si="24">IF(AK28="","",AK28-AM28)</f>
        <v/>
      </c>
      <c r="AP28" s="163"/>
      <c r="AQ28" s="164" t="str">
        <f>IF(SUM(AA27:AH30)=0,"",RANK(BF28,$BF$27:$BJ$30))</f>
        <v/>
      </c>
      <c r="AR28" s="164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46"/>
      <c r="BE28" s="146"/>
      <c r="BF28" s="147">
        <f>IF(SUM(AA28:AH28)=0,10,AI28*1000000+AO28*1000+AK28+10)</f>
        <v>10</v>
      </c>
      <c r="BG28" s="147"/>
      <c r="BH28" s="147"/>
      <c r="BI28" s="147"/>
      <c r="BJ28" s="147"/>
      <c r="BK28" s="105"/>
      <c r="BZ28" s="112"/>
      <c r="CA28" s="112"/>
      <c r="CB28" s="112"/>
      <c r="CD28" s="113"/>
      <c r="CE28" s="113"/>
      <c r="CF28" s="113"/>
      <c r="CG28" s="113"/>
      <c r="CH28" s="113"/>
    </row>
    <row r="29" spans="1:86" s="108" customFormat="1" ht="32" customHeight="1">
      <c r="A29" s="148" t="str">
        <f>大会組合せ表!D14</f>
        <v>加西ＦＣ</v>
      </c>
      <c r="B29" s="149"/>
      <c r="C29" s="149"/>
      <c r="D29" s="149"/>
      <c r="E29" s="149"/>
      <c r="F29" s="150"/>
      <c r="G29" s="152"/>
      <c r="H29" s="154"/>
      <c r="I29" s="120" t="str">
        <f t="shared" ref="I29:I30" si="25">IF(G29="","－",IF(G29&gt;J29,"○",IF(G29&lt;J29,"●",IF(G29=J29,"△"))))</f>
        <v>－</v>
      </c>
      <c r="J29" s="154"/>
      <c r="K29" s="153"/>
      <c r="L29" s="152"/>
      <c r="M29" s="154"/>
      <c r="N29" s="120" t="str">
        <f>IF(L29="","－",IF(L29&gt;O29,"○",IF(L29&lt;O29,"●",IF(L29=O29,"△"))))</f>
        <v>－</v>
      </c>
      <c r="O29" s="154"/>
      <c r="P29" s="153"/>
      <c r="Q29" s="165"/>
      <c r="R29" s="166"/>
      <c r="S29" s="117"/>
      <c r="T29" s="166"/>
      <c r="U29" s="167"/>
      <c r="V29" s="168"/>
      <c r="W29" s="169"/>
      <c r="X29" s="114" t="str">
        <f t="shared" si="21"/>
        <v>－</v>
      </c>
      <c r="Y29" s="169"/>
      <c r="Z29" s="170"/>
      <c r="AA29" s="158" t="str">
        <f t="shared" si="22"/>
        <v/>
      </c>
      <c r="AB29" s="159"/>
      <c r="AC29" s="160" t="str">
        <f t="shared" si="23"/>
        <v/>
      </c>
      <c r="AD29" s="159"/>
      <c r="AE29" s="160"/>
      <c r="AF29" s="159"/>
      <c r="AG29" s="160"/>
      <c r="AH29" s="159"/>
      <c r="AI29" s="161" t="str">
        <f>IF(SUM(AA29:AH29)=0,"",AA29*3+AG29*1+AE29*2)</f>
        <v/>
      </c>
      <c r="AJ29" s="162"/>
      <c r="AK29" s="163" t="str">
        <f>IF(SUM(AA29:AH29)=0,"",SUM(L29,G29,V29))</f>
        <v/>
      </c>
      <c r="AL29" s="163"/>
      <c r="AM29" s="163" t="str">
        <f>IF(SUM(AA29:AH29)=0,"",SUM(O29,J29,Y29))</f>
        <v/>
      </c>
      <c r="AN29" s="163"/>
      <c r="AO29" s="163" t="str">
        <f t="shared" si="24"/>
        <v/>
      </c>
      <c r="AP29" s="163"/>
      <c r="AQ29" s="164" t="str">
        <f>IF(SUM(AA27:AH30)=0,"",RANK(BF29,$BF$27:$BJ$30))</f>
        <v/>
      </c>
      <c r="AR29" s="164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46"/>
      <c r="BE29" s="146"/>
      <c r="BF29" s="147">
        <f>IF(SUM(AA29:AH29)=0,10,AI29*1000000+AO29*1000+AK29+10)</f>
        <v>10</v>
      </c>
      <c r="BG29" s="147"/>
      <c r="BH29" s="147"/>
      <c r="BI29" s="147"/>
      <c r="BJ29" s="147"/>
      <c r="BK29" s="105"/>
      <c r="BZ29" s="112"/>
      <c r="CA29" s="112"/>
      <c r="CB29" s="112"/>
      <c r="CD29" s="113"/>
      <c r="CE29" s="113"/>
      <c r="CF29" s="113"/>
      <c r="CG29" s="113"/>
      <c r="CH29" s="113"/>
    </row>
    <row r="30" spans="1:86" s="108" customFormat="1" ht="32" hidden="1" customHeight="1">
      <c r="A30" s="148">
        <f>大会組合せ表!L6</f>
        <v>0</v>
      </c>
      <c r="B30" s="149"/>
      <c r="C30" s="149"/>
      <c r="D30" s="149"/>
      <c r="E30" s="149"/>
      <c r="F30" s="150"/>
      <c r="G30" s="151"/>
      <c r="H30" s="152"/>
      <c r="I30" s="120" t="str">
        <f t="shared" si="25"/>
        <v>－</v>
      </c>
      <c r="J30" s="153"/>
      <c r="K30" s="151"/>
      <c r="L30" s="152"/>
      <c r="M30" s="154"/>
      <c r="N30" s="120" t="str">
        <f t="shared" ref="N30" si="26">IF(L30="","－",IF(L30&gt;O30,"○",IF(L30&lt;O30,"●",IF(L30=O30,"△"))))</f>
        <v>－</v>
      </c>
      <c r="O30" s="154"/>
      <c r="P30" s="153"/>
      <c r="Q30" s="152"/>
      <c r="R30" s="154"/>
      <c r="S30" s="120" t="str">
        <f t="shared" ref="S30" si="27">IF(Q30="","－",IF(Q30&gt;T30,"○",IF(Q30&lt;T30,"●",IF(Q30=T30,"△"))))</f>
        <v>－</v>
      </c>
      <c r="T30" s="154"/>
      <c r="U30" s="153"/>
      <c r="V30" s="155"/>
      <c r="W30" s="156"/>
      <c r="X30" s="109"/>
      <c r="Y30" s="156"/>
      <c r="Z30" s="157"/>
      <c r="AA30" s="158" t="str">
        <f t="shared" si="22"/>
        <v/>
      </c>
      <c r="AB30" s="159"/>
      <c r="AC30" s="160" t="str">
        <f t="shared" si="23"/>
        <v/>
      </c>
      <c r="AD30" s="159"/>
      <c r="AE30" s="160"/>
      <c r="AF30" s="159"/>
      <c r="AG30" s="160"/>
      <c r="AH30" s="159"/>
      <c r="AI30" s="161" t="str">
        <f>IF(SUM(AA30:AH30)=0,"",AA30*3+AG30*1+AE30*2)</f>
        <v/>
      </c>
      <c r="AJ30" s="162"/>
      <c r="AK30" s="163" t="str">
        <f>IF(SUM(AA30:AH30)=0,"",SUM(L30,Q30,G30))</f>
        <v/>
      </c>
      <c r="AL30" s="163"/>
      <c r="AM30" s="163" t="str">
        <f>IF(SUM(AA30:AH30)=0,"",SUM(O30,T30,J30))</f>
        <v/>
      </c>
      <c r="AN30" s="163"/>
      <c r="AO30" s="163" t="str">
        <f t="shared" si="24"/>
        <v/>
      </c>
      <c r="AP30" s="163"/>
      <c r="AQ30" s="164" t="str">
        <f>IF(SUM(AA27:AH30)=0,"",RANK(BF30,$BF$27:$BJ$30))</f>
        <v/>
      </c>
      <c r="AR30" s="164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46"/>
      <c r="BE30" s="146"/>
      <c r="BF30" s="147">
        <f>IF(SUM(AA30:AH30)=0,10,AI30*1000000+AO30*1000+AK30+10)</f>
        <v>10</v>
      </c>
      <c r="BG30" s="147"/>
      <c r="BH30" s="147"/>
      <c r="BI30" s="147"/>
      <c r="BJ30" s="147"/>
      <c r="BK30" s="105"/>
    </row>
    <row r="31" spans="1:86" ht="18" customHeight="1">
      <c r="A31" s="121"/>
      <c r="B31" s="124"/>
      <c r="C31" s="124"/>
      <c r="D31" s="124"/>
      <c r="E31" s="116"/>
      <c r="F31" s="116"/>
      <c r="G31" s="116"/>
      <c r="H31" s="116"/>
      <c r="I31" s="116"/>
      <c r="J31" s="116"/>
      <c r="K31" s="116"/>
      <c r="L31" s="116"/>
      <c r="M31" s="115"/>
      <c r="N31" s="115"/>
      <c r="O31" s="115"/>
      <c r="P31" s="115"/>
      <c r="Q31" s="115"/>
      <c r="R31" s="115"/>
      <c r="S31" s="115"/>
      <c r="T31" s="115"/>
      <c r="U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6"/>
      <c r="AL31" s="116"/>
      <c r="AM31" s="116"/>
      <c r="AN31" s="116"/>
      <c r="AO31" s="116"/>
      <c r="AP31" s="116"/>
      <c r="AQ31" s="116"/>
      <c r="AR31" s="116"/>
    </row>
    <row r="32" spans="1:86" ht="18" customHeight="1">
      <c r="A32" s="181" t="s">
        <v>11</v>
      </c>
      <c r="B32" s="181"/>
      <c r="C32" s="181"/>
      <c r="D32" s="181"/>
      <c r="E32" s="181"/>
      <c r="F32" s="181"/>
      <c r="G32" s="122"/>
      <c r="H32" s="122"/>
      <c r="I32" s="122"/>
      <c r="J32" s="122"/>
      <c r="K32" s="122"/>
      <c r="L32" s="122"/>
      <c r="M32" s="123"/>
      <c r="N32" s="115"/>
      <c r="O32" s="115"/>
      <c r="P32" s="115"/>
      <c r="Q32" s="115"/>
      <c r="R32" s="115"/>
      <c r="S32" s="115"/>
      <c r="T32" s="115"/>
      <c r="U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6"/>
      <c r="AL32" s="116"/>
      <c r="AM32" s="116"/>
      <c r="AN32" s="116"/>
      <c r="AO32" s="116"/>
      <c r="AP32" s="116"/>
      <c r="AQ32" s="116"/>
      <c r="AR32" s="116"/>
    </row>
    <row r="33" spans="1:86" s="108" customFormat="1" ht="32" customHeight="1">
      <c r="A33" s="176"/>
      <c r="B33" s="177"/>
      <c r="C33" s="177"/>
      <c r="D33" s="177"/>
      <c r="E33" s="177"/>
      <c r="F33" s="178"/>
      <c r="G33" s="179" t="str">
        <f>A34</f>
        <v>小野東ＳＳＤ</v>
      </c>
      <c r="H33" s="179"/>
      <c r="I33" s="179"/>
      <c r="J33" s="179"/>
      <c r="K33" s="179"/>
      <c r="L33" s="179" t="str">
        <f>A35</f>
        <v>西脇ＦＣ</v>
      </c>
      <c r="M33" s="179"/>
      <c r="N33" s="179"/>
      <c r="O33" s="179"/>
      <c r="P33" s="179"/>
      <c r="Q33" s="179" t="str">
        <f>A36</f>
        <v>Ｍ．ＳＥＲＩＯ．ＦＣ</v>
      </c>
      <c r="R33" s="179"/>
      <c r="S33" s="179"/>
      <c r="T33" s="179"/>
      <c r="U33" s="179"/>
      <c r="V33" s="180">
        <f>A37</f>
        <v>0</v>
      </c>
      <c r="W33" s="180"/>
      <c r="X33" s="180"/>
      <c r="Y33" s="180"/>
      <c r="Z33" s="180"/>
      <c r="AA33" s="172" t="s">
        <v>72</v>
      </c>
      <c r="AB33" s="173"/>
      <c r="AC33" s="173" t="s">
        <v>73</v>
      </c>
      <c r="AD33" s="173"/>
      <c r="AE33" s="171" t="s">
        <v>79</v>
      </c>
      <c r="AF33" s="172"/>
      <c r="AG33" s="171" t="s">
        <v>80</v>
      </c>
      <c r="AH33" s="172"/>
      <c r="AI33" s="171" t="s">
        <v>74</v>
      </c>
      <c r="AJ33" s="172"/>
      <c r="AK33" s="173" t="s">
        <v>75</v>
      </c>
      <c r="AL33" s="173"/>
      <c r="AM33" s="173" t="s">
        <v>76</v>
      </c>
      <c r="AN33" s="173"/>
      <c r="AO33" s="173" t="s">
        <v>77</v>
      </c>
      <c r="AP33" s="173"/>
      <c r="AQ33" s="173" t="s">
        <v>78</v>
      </c>
      <c r="AR33" s="173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5"/>
      <c r="BE33" s="105"/>
      <c r="BF33" s="105"/>
      <c r="BG33" s="105"/>
      <c r="BH33" s="105"/>
      <c r="BI33" s="105"/>
      <c r="BJ33" s="105"/>
      <c r="BK33" s="105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7"/>
      <c r="CA33" s="107"/>
      <c r="CB33" s="107"/>
    </row>
    <row r="34" spans="1:86" s="108" customFormat="1" ht="32" customHeight="1">
      <c r="A34" s="174" t="str">
        <f>大会組合せ表!G12</f>
        <v>小野東ＳＳＤ</v>
      </c>
      <c r="B34" s="149"/>
      <c r="C34" s="149"/>
      <c r="D34" s="149"/>
      <c r="E34" s="149"/>
      <c r="F34" s="150"/>
      <c r="G34" s="165"/>
      <c r="H34" s="166"/>
      <c r="I34" s="117"/>
      <c r="J34" s="166"/>
      <c r="K34" s="167"/>
      <c r="L34" s="165"/>
      <c r="M34" s="166"/>
      <c r="N34" s="118" t="str">
        <f>IF(L34="","－",IF(L34&gt;O34,"○",IF(L34&lt;O34,"●",IF(L34=O34,"△"))))</f>
        <v>－</v>
      </c>
      <c r="O34" s="166"/>
      <c r="P34" s="167"/>
      <c r="Q34" s="165"/>
      <c r="R34" s="166"/>
      <c r="S34" s="118" t="str">
        <f>IF(Q34="","－",IF(Q34&gt;T34,"○",IF(Q34&lt;T34,"●",IF(Q34=T34,"△"))))</f>
        <v>－</v>
      </c>
      <c r="T34" s="166"/>
      <c r="U34" s="167"/>
      <c r="V34" s="155"/>
      <c r="W34" s="156"/>
      <c r="X34" s="110" t="str">
        <f>IF(V34="","－",IF(V34&gt;Y34,"○",IF(V34&lt;Y34,"●",IF(V34=Y34,"△"))))</f>
        <v>－</v>
      </c>
      <c r="Y34" s="156"/>
      <c r="Z34" s="157"/>
      <c r="AA34" s="175" t="str">
        <f>IF(SUM(G34:Z34)=0,"",COUNTIF(G34:Z34,"○"))</f>
        <v/>
      </c>
      <c r="AB34" s="162"/>
      <c r="AC34" s="161" t="str">
        <f>IF(SUM(G34:Z34)=0,"",COUNTIF(G34:Z34,"●"))</f>
        <v/>
      </c>
      <c r="AD34" s="162"/>
      <c r="AE34" s="160"/>
      <c r="AF34" s="159"/>
      <c r="AG34" s="160"/>
      <c r="AH34" s="159"/>
      <c r="AI34" s="161" t="str">
        <f>IF(SUM(AA34:AH34)=0,"",AA34*3+AG34*1+AE34*2)</f>
        <v/>
      </c>
      <c r="AJ34" s="162"/>
      <c r="AK34" s="164" t="str">
        <f>IF(SUM(AA34:AH34)=0,"",SUM(L34,Q34,V34))</f>
        <v/>
      </c>
      <c r="AL34" s="164"/>
      <c r="AM34" s="164" t="str">
        <f>IF(SUM(AA34:AH34)=0,"",SUM(O34,T34,Y34))</f>
        <v/>
      </c>
      <c r="AN34" s="164"/>
      <c r="AO34" s="164" t="str">
        <f>IF(AK34="","",AK34-AM34)</f>
        <v/>
      </c>
      <c r="AP34" s="164"/>
      <c r="AQ34" s="164" t="str">
        <f>IF(SUM(AA34:AH37)=0,"",RANK(BF34,$BF$34:$BJ$37))</f>
        <v/>
      </c>
      <c r="AR34" s="164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46"/>
      <c r="BE34" s="146"/>
      <c r="BF34" s="147">
        <f>IF(SUM(AA34:AH34)=0,10,AI34*1000000+AO34*1000+AK34+10)</f>
        <v>10</v>
      </c>
      <c r="BG34" s="147"/>
      <c r="BH34" s="147"/>
      <c r="BI34" s="147"/>
      <c r="BJ34" s="147"/>
      <c r="BK34" s="105"/>
      <c r="BZ34" s="112"/>
      <c r="CA34" s="112"/>
      <c r="CB34" s="112"/>
      <c r="CD34" s="113"/>
      <c r="CE34" s="113"/>
      <c r="CF34" s="113"/>
      <c r="CG34" s="113"/>
      <c r="CH34" s="113"/>
    </row>
    <row r="35" spans="1:86" s="108" customFormat="1" ht="32" customHeight="1">
      <c r="A35" s="148" t="str">
        <f>大会組合せ表!F14</f>
        <v>西脇ＦＣ</v>
      </c>
      <c r="B35" s="149"/>
      <c r="C35" s="149"/>
      <c r="D35" s="149"/>
      <c r="E35" s="149"/>
      <c r="F35" s="150"/>
      <c r="G35" s="152"/>
      <c r="H35" s="154"/>
      <c r="I35" s="119" t="str">
        <f>IF(G35="","－",IF(G35&gt;J35,"○",IF(G35&lt;J35,"●",IF(G35=J35,"△"))))</f>
        <v>－</v>
      </c>
      <c r="J35" s="154"/>
      <c r="K35" s="153"/>
      <c r="L35" s="165"/>
      <c r="M35" s="166"/>
      <c r="N35" s="117"/>
      <c r="O35" s="166"/>
      <c r="P35" s="167"/>
      <c r="Q35" s="152"/>
      <c r="R35" s="154"/>
      <c r="S35" s="120" t="str">
        <f>IF(Q35="","－",IF(Q35&gt;T35,"○",IF(Q35&lt;T35,"●",IF(Q35=T35,"△"))))</f>
        <v>－</v>
      </c>
      <c r="T35" s="154"/>
      <c r="U35" s="153"/>
      <c r="V35" s="168"/>
      <c r="W35" s="169"/>
      <c r="X35" s="114" t="str">
        <f t="shared" ref="X35:X36" si="28">IF(V35="","－",IF(V35&gt;Y35,"○",IF(V35&lt;Y35,"●",IF(V35=Y35,"△"))))</f>
        <v>－</v>
      </c>
      <c r="Y35" s="169"/>
      <c r="Z35" s="170"/>
      <c r="AA35" s="158" t="str">
        <f t="shared" ref="AA35:AA37" si="29">IF(SUM(G35:Z35)=0,"",COUNTIF(G35:Z35,"○"))</f>
        <v/>
      </c>
      <c r="AB35" s="159"/>
      <c r="AC35" s="160" t="str">
        <f t="shared" ref="AC35:AC37" si="30">IF(SUM(G35:Z35)=0,"",COUNTIF(G35:Z35,"●"))</f>
        <v/>
      </c>
      <c r="AD35" s="159"/>
      <c r="AE35" s="160"/>
      <c r="AF35" s="159"/>
      <c r="AG35" s="160"/>
      <c r="AH35" s="159"/>
      <c r="AI35" s="161" t="str">
        <f>IF(SUM(AA35:AH35)=0,"",AA35*3+AG35*1+AE35*2)</f>
        <v/>
      </c>
      <c r="AJ35" s="162"/>
      <c r="AK35" s="163" t="str">
        <f>IF(SUM(AA35:AH35)=0,"",SUM(G35,Q35,V35))</f>
        <v/>
      </c>
      <c r="AL35" s="163"/>
      <c r="AM35" s="163" t="str">
        <f>IF(SUM(AA35:AH35)=0,"",SUM(J35,T35,Y35))</f>
        <v/>
      </c>
      <c r="AN35" s="163"/>
      <c r="AO35" s="163" t="str">
        <f t="shared" ref="AO35:AO37" si="31">IF(AK35="","",AK35-AM35)</f>
        <v/>
      </c>
      <c r="AP35" s="163"/>
      <c r="AQ35" s="164" t="str">
        <f>IF(SUM(AA34:AH37)=0,"",RANK(BF35,$BF$34:$BJ$37))</f>
        <v/>
      </c>
      <c r="AR35" s="164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46"/>
      <c r="BE35" s="146"/>
      <c r="BF35" s="147">
        <f>IF(SUM(AA35:AH35)=0,10,AI35*1000000+AO35*1000+AK35+10)</f>
        <v>10</v>
      </c>
      <c r="BG35" s="147"/>
      <c r="BH35" s="147"/>
      <c r="BI35" s="147"/>
      <c r="BJ35" s="147"/>
      <c r="BK35" s="105"/>
      <c r="BZ35" s="112"/>
      <c r="CA35" s="112"/>
      <c r="CB35" s="112"/>
      <c r="CD35" s="113"/>
      <c r="CE35" s="113"/>
      <c r="CF35" s="113"/>
      <c r="CG35" s="113"/>
      <c r="CH35" s="113"/>
    </row>
    <row r="36" spans="1:86" s="108" customFormat="1" ht="32" customHeight="1">
      <c r="A36" s="148" t="str">
        <f>大会組合せ表!H14</f>
        <v>Ｍ．ＳＥＲＩＯ．ＦＣ</v>
      </c>
      <c r="B36" s="149"/>
      <c r="C36" s="149"/>
      <c r="D36" s="149"/>
      <c r="E36" s="149"/>
      <c r="F36" s="150"/>
      <c r="G36" s="152"/>
      <c r="H36" s="154"/>
      <c r="I36" s="120" t="str">
        <f t="shared" ref="I36:I37" si="32">IF(G36="","－",IF(G36&gt;J36,"○",IF(G36&lt;J36,"●",IF(G36=J36,"△"))))</f>
        <v>－</v>
      </c>
      <c r="J36" s="154"/>
      <c r="K36" s="153"/>
      <c r="L36" s="152"/>
      <c r="M36" s="154"/>
      <c r="N36" s="120" t="str">
        <f>IF(L36="","－",IF(L36&gt;O36,"○",IF(L36&lt;O36,"●",IF(L36=O36,"△"))))</f>
        <v>－</v>
      </c>
      <c r="O36" s="154"/>
      <c r="P36" s="153"/>
      <c r="Q36" s="165"/>
      <c r="R36" s="166"/>
      <c r="S36" s="117"/>
      <c r="T36" s="166"/>
      <c r="U36" s="167"/>
      <c r="V36" s="168"/>
      <c r="W36" s="169"/>
      <c r="X36" s="114" t="str">
        <f t="shared" si="28"/>
        <v>－</v>
      </c>
      <c r="Y36" s="169"/>
      <c r="Z36" s="170"/>
      <c r="AA36" s="158" t="str">
        <f t="shared" si="29"/>
        <v/>
      </c>
      <c r="AB36" s="159"/>
      <c r="AC36" s="160" t="str">
        <f t="shared" si="30"/>
        <v/>
      </c>
      <c r="AD36" s="159"/>
      <c r="AE36" s="160"/>
      <c r="AF36" s="159"/>
      <c r="AG36" s="160"/>
      <c r="AH36" s="159"/>
      <c r="AI36" s="161" t="str">
        <f>IF(SUM(AA36:AH36)=0,"",AA36*3+AG36*1+AE36*2)</f>
        <v/>
      </c>
      <c r="AJ36" s="162"/>
      <c r="AK36" s="163" t="str">
        <f>IF(SUM(AA36:AH36)=0,"",SUM(L36,G36,V36))</f>
        <v/>
      </c>
      <c r="AL36" s="163"/>
      <c r="AM36" s="163" t="str">
        <f>IF(SUM(AA36:AH36)=0,"",SUM(O36,J36,Y36))</f>
        <v/>
      </c>
      <c r="AN36" s="163"/>
      <c r="AO36" s="163" t="str">
        <f t="shared" si="31"/>
        <v/>
      </c>
      <c r="AP36" s="163"/>
      <c r="AQ36" s="164" t="str">
        <f>IF(SUM(AA34:AH37)=0,"",RANK(BF36,$BF$34:$BJ$37))</f>
        <v/>
      </c>
      <c r="AR36" s="164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46"/>
      <c r="BE36" s="146"/>
      <c r="BF36" s="147">
        <f>IF(SUM(AA36:AH36)=0,10,AI36*1000000+AO36*1000+AK36+10)</f>
        <v>10</v>
      </c>
      <c r="BG36" s="147"/>
      <c r="BH36" s="147"/>
      <c r="BI36" s="147"/>
      <c r="BJ36" s="147"/>
      <c r="BK36" s="105"/>
      <c r="BZ36" s="112"/>
      <c r="CA36" s="112"/>
      <c r="CB36" s="112"/>
      <c r="CD36" s="113"/>
      <c r="CE36" s="113"/>
      <c r="CF36" s="113"/>
      <c r="CG36" s="113"/>
      <c r="CH36" s="113"/>
    </row>
    <row r="37" spans="1:86" s="108" customFormat="1" ht="32" hidden="1" customHeight="1">
      <c r="A37" s="148">
        <f>大会組合せ表!L12</f>
        <v>0</v>
      </c>
      <c r="B37" s="149"/>
      <c r="C37" s="149"/>
      <c r="D37" s="149"/>
      <c r="E37" s="149"/>
      <c r="F37" s="150"/>
      <c r="G37" s="151"/>
      <c r="H37" s="152"/>
      <c r="I37" s="120" t="str">
        <f t="shared" si="32"/>
        <v>－</v>
      </c>
      <c r="J37" s="153"/>
      <c r="K37" s="151"/>
      <c r="L37" s="152"/>
      <c r="M37" s="154"/>
      <c r="N37" s="120" t="str">
        <f t="shared" ref="N37" si="33">IF(L37="","－",IF(L37&gt;O37,"○",IF(L37&lt;O37,"●",IF(L37=O37,"△"))))</f>
        <v>－</v>
      </c>
      <c r="O37" s="154"/>
      <c r="P37" s="153"/>
      <c r="Q37" s="152"/>
      <c r="R37" s="154"/>
      <c r="S37" s="120" t="str">
        <f t="shared" ref="S37" si="34">IF(Q37="","－",IF(Q37&gt;T37,"○",IF(Q37&lt;T37,"●",IF(Q37=T37,"△"))))</f>
        <v>－</v>
      </c>
      <c r="T37" s="154"/>
      <c r="U37" s="153"/>
      <c r="V37" s="155"/>
      <c r="W37" s="156"/>
      <c r="X37" s="109"/>
      <c r="Y37" s="156"/>
      <c r="Z37" s="157"/>
      <c r="AA37" s="158" t="str">
        <f t="shared" si="29"/>
        <v/>
      </c>
      <c r="AB37" s="159"/>
      <c r="AC37" s="160" t="str">
        <f t="shared" si="30"/>
        <v/>
      </c>
      <c r="AD37" s="159"/>
      <c r="AE37" s="160"/>
      <c r="AF37" s="159"/>
      <c r="AG37" s="160"/>
      <c r="AH37" s="159"/>
      <c r="AI37" s="161" t="str">
        <f>IF(SUM(AA37:AH37)=0,"",AA37*3+AG37*1+AE37*2)</f>
        <v/>
      </c>
      <c r="AJ37" s="162"/>
      <c r="AK37" s="163" t="str">
        <f>IF(SUM(AA37:AH37)=0,"",SUM(L37,Q37,G37))</f>
        <v/>
      </c>
      <c r="AL37" s="163"/>
      <c r="AM37" s="163" t="str">
        <f>IF(SUM(AA37:AH37)=0,"",SUM(O37,T37,J37))</f>
        <v/>
      </c>
      <c r="AN37" s="163"/>
      <c r="AO37" s="163" t="str">
        <f t="shared" si="31"/>
        <v/>
      </c>
      <c r="AP37" s="163"/>
      <c r="AQ37" s="164" t="str">
        <f>IF(SUM(AA34:AH37)=0,"",RANK(BF37,$BF$34:$BJ$37))</f>
        <v/>
      </c>
      <c r="AR37" s="164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46"/>
      <c r="BE37" s="146"/>
      <c r="BF37" s="147">
        <f>IF(SUM(AA37:AH37)=0,10,AI37*1000000+AO37*1000+AK37+10)</f>
        <v>10</v>
      </c>
      <c r="BG37" s="147"/>
      <c r="BH37" s="147"/>
      <c r="BI37" s="147"/>
      <c r="BJ37" s="147"/>
      <c r="BK37" s="105"/>
    </row>
    <row r="38" spans="1:86" ht="18" customHeight="1">
      <c r="A38" s="115"/>
      <c r="B38" s="124"/>
      <c r="C38" s="124"/>
      <c r="D38" s="124"/>
      <c r="E38" s="116"/>
      <c r="F38" s="116"/>
      <c r="G38" s="116"/>
      <c r="H38" s="116"/>
      <c r="I38" s="116"/>
      <c r="J38" s="116"/>
      <c r="K38" s="116"/>
      <c r="L38" s="116"/>
      <c r="M38" s="115"/>
      <c r="N38" s="115"/>
      <c r="O38" s="115"/>
      <c r="P38" s="115"/>
      <c r="Q38" s="115"/>
      <c r="R38" s="115"/>
      <c r="S38" s="115"/>
      <c r="T38" s="115"/>
      <c r="U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6"/>
      <c r="AL38" s="116"/>
      <c r="AM38" s="116"/>
      <c r="AN38" s="116"/>
      <c r="AO38" s="116"/>
      <c r="AP38" s="116"/>
      <c r="AQ38" s="116"/>
      <c r="AR38" s="116"/>
    </row>
    <row r="39" spans="1:86" ht="18" customHeight="1">
      <c r="A39" s="181" t="s">
        <v>123</v>
      </c>
      <c r="B39" s="181"/>
      <c r="C39" s="181"/>
      <c r="D39" s="181"/>
      <c r="E39" s="181"/>
      <c r="F39" s="181"/>
      <c r="G39" s="122"/>
      <c r="H39" s="122"/>
      <c r="I39" s="122"/>
      <c r="J39" s="122"/>
      <c r="K39" s="122"/>
      <c r="L39" s="122"/>
      <c r="M39" s="123"/>
      <c r="N39" s="115"/>
      <c r="O39" s="115"/>
      <c r="P39" s="115"/>
      <c r="Q39" s="115"/>
      <c r="R39" s="115"/>
      <c r="S39" s="115"/>
      <c r="T39" s="115"/>
      <c r="U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6"/>
      <c r="AL39" s="116"/>
      <c r="AM39" s="116"/>
      <c r="AN39" s="116"/>
      <c r="AO39" s="116"/>
      <c r="AP39" s="116"/>
      <c r="AQ39" s="116"/>
      <c r="AR39" s="116"/>
    </row>
    <row r="40" spans="1:86" s="108" customFormat="1" ht="32" customHeight="1">
      <c r="A40" s="176"/>
      <c r="B40" s="177"/>
      <c r="C40" s="177"/>
      <c r="D40" s="177"/>
      <c r="E40" s="177"/>
      <c r="F40" s="178"/>
      <c r="G40" s="179" t="str">
        <f>A41</f>
        <v>中町ＦＣＪｒ</v>
      </c>
      <c r="H40" s="179"/>
      <c r="I40" s="179"/>
      <c r="J40" s="179"/>
      <c r="K40" s="179"/>
      <c r="L40" s="179" t="str">
        <f>A42</f>
        <v>八千代少年ＳＣ</v>
      </c>
      <c r="M40" s="179"/>
      <c r="N40" s="179"/>
      <c r="O40" s="179"/>
      <c r="P40" s="179"/>
      <c r="Q40" s="179" t="str">
        <f>A43</f>
        <v>ジンガ三木ＳＣ</v>
      </c>
      <c r="R40" s="179"/>
      <c r="S40" s="179"/>
      <c r="T40" s="179"/>
      <c r="U40" s="179"/>
      <c r="V40" s="180">
        <f>A44</f>
        <v>0</v>
      </c>
      <c r="W40" s="180"/>
      <c r="X40" s="180"/>
      <c r="Y40" s="180"/>
      <c r="Z40" s="180"/>
      <c r="AA40" s="172" t="s">
        <v>72</v>
      </c>
      <c r="AB40" s="173"/>
      <c r="AC40" s="173" t="s">
        <v>73</v>
      </c>
      <c r="AD40" s="173"/>
      <c r="AE40" s="171" t="s">
        <v>79</v>
      </c>
      <c r="AF40" s="172"/>
      <c r="AG40" s="171" t="s">
        <v>80</v>
      </c>
      <c r="AH40" s="172"/>
      <c r="AI40" s="171" t="s">
        <v>74</v>
      </c>
      <c r="AJ40" s="172"/>
      <c r="AK40" s="173" t="s">
        <v>75</v>
      </c>
      <c r="AL40" s="173"/>
      <c r="AM40" s="173" t="s">
        <v>76</v>
      </c>
      <c r="AN40" s="173"/>
      <c r="AO40" s="173" t="s">
        <v>77</v>
      </c>
      <c r="AP40" s="173"/>
      <c r="AQ40" s="173" t="s">
        <v>78</v>
      </c>
      <c r="AR40" s="173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5"/>
      <c r="BE40" s="105"/>
      <c r="BF40" s="105"/>
      <c r="BG40" s="105"/>
      <c r="BH40" s="105"/>
      <c r="BI40" s="105"/>
      <c r="BJ40" s="105"/>
      <c r="BK40" s="105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7"/>
      <c r="CA40" s="107"/>
      <c r="CB40" s="107"/>
    </row>
    <row r="41" spans="1:86" s="108" customFormat="1" ht="32" customHeight="1">
      <c r="A41" s="174" t="str">
        <f>大会組合せ表!K12</f>
        <v>中町ＦＣＪｒ</v>
      </c>
      <c r="B41" s="149"/>
      <c r="C41" s="149"/>
      <c r="D41" s="149"/>
      <c r="E41" s="149"/>
      <c r="F41" s="150"/>
      <c r="G41" s="165"/>
      <c r="H41" s="166"/>
      <c r="I41" s="117"/>
      <c r="J41" s="166"/>
      <c r="K41" s="167"/>
      <c r="L41" s="165"/>
      <c r="M41" s="166"/>
      <c r="N41" s="118" t="str">
        <f>IF(L41="","－",IF(L41&gt;O41,"○",IF(L41&lt;O41,"●",IF(L41=O41,"△"))))</f>
        <v>－</v>
      </c>
      <c r="O41" s="166"/>
      <c r="P41" s="167"/>
      <c r="Q41" s="165"/>
      <c r="R41" s="166"/>
      <c r="S41" s="118" t="str">
        <f>IF(Q41="","－",IF(Q41&gt;T41,"○",IF(Q41&lt;T41,"●",IF(Q41=T41,"△"))))</f>
        <v>－</v>
      </c>
      <c r="T41" s="166"/>
      <c r="U41" s="167"/>
      <c r="V41" s="155"/>
      <c r="W41" s="156"/>
      <c r="X41" s="110" t="str">
        <f>IF(V41="","－",IF(V41&gt;Y41,"○",IF(V41&lt;Y41,"●",IF(V41=Y41,"△"))))</f>
        <v>－</v>
      </c>
      <c r="Y41" s="156"/>
      <c r="Z41" s="157"/>
      <c r="AA41" s="175" t="str">
        <f>IF(SUM(G41:Z41)=0,"",COUNTIF(G41:Z41,"○"))</f>
        <v/>
      </c>
      <c r="AB41" s="162"/>
      <c r="AC41" s="161" t="str">
        <f>IF(SUM(G41:Z41)=0,"",COUNTIF(G41:Z41,"●"))</f>
        <v/>
      </c>
      <c r="AD41" s="162"/>
      <c r="AE41" s="160"/>
      <c r="AF41" s="159"/>
      <c r="AG41" s="160"/>
      <c r="AH41" s="159"/>
      <c r="AI41" s="161" t="str">
        <f>IF(SUM(AA41:AH41)=0,"",AA41*3+AG41*1+AE41*2)</f>
        <v/>
      </c>
      <c r="AJ41" s="162"/>
      <c r="AK41" s="164" t="str">
        <f>IF(SUM(AA41:AH41)=0,"",SUM(L41,Q41,V41))</f>
        <v/>
      </c>
      <c r="AL41" s="164"/>
      <c r="AM41" s="164" t="str">
        <f>IF(SUM(AA41:AH41)=0,"",SUM(O41,T41,Y41))</f>
        <v/>
      </c>
      <c r="AN41" s="164"/>
      <c r="AO41" s="164" t="str">
        <f>IF(AK41="","",AK41-AM41)</f>
        <v/>
      </c>
      <c r="AP41" s="164"/>
      <c r="AQ41" s="164" t="str">
        <f>IF(SUM(AA41:AH44)=0,"",RANK(BF41,$BF$41:$BJ$43))</f>
        <v/>
      </c>
      <c r="AR41" s="164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46"/>
      <c r="BE41" s="146"/>
      <c r="BF41" s="147">
        <f>IF(SUM(AA41:AH41)=0,10,AI41*1000000+AO41*1000+AK41+10)</f>
        <v>10</v>
      </c>
      <c r="BG41" s="147"/>
      <c r="BH41" s="147"/>
      <c r="BI41" s="147"/>
      <c r="BJ41" s="147"/>
      <c r="BK41" s="105"/>
      <c r="BZ41" s="112"/>
      <c r="CA41" s="112"/>
      <c r="CB41" s="112"/>
      <c r="CD41" s="113"/>
      <c r="CE41" s="113"/>
      <c r="CF41" s="113"/>
      <c r="CG41" s="113"/>
      <c r="CH41" s="113"/>
    </row>
    <row r="42" spans="1:86" s="108" customFormat="1" ht="32" customHeight="1">
      <c r="A42" s="148" t="str">
        <f>大会組合せ表!J14</f>
        <v>八千代少年ＳＣ</v>
      </c>
      <c r="B42" s="149"/>
      <c r="C42" s="149"/>
      <c r="D42" s="149"/>
      <c r="E42" s="149"/>
      <c r="F42" s="150"/>
      <c r="G42" s="152"/>
      <c r="H42" s="154"/>
      <c r="I42" s="119" t="str">
        <f>IF(G42="","－",IF(G42&gt;J42,"○",IF(G42&lt;J42,"●",IF(G42=J42,"△"))))</f>
        <v>－</v>
      </c>
      <c r="J42" s="154"/>
      <c r="K42" s="153"/>
      <c r="L42" s="165"/>
      <c r="M42" s="166"/>
      <c r="N42" s="117"/>
      <c r="O42" s="166"/>
      <c r="P42" s="167"/>
      <c r="Q42" s="152"/>
      <c r="R42" s="154"/>
      <c r="S42" s="120" t="str">
        <f>IF(Q42="","－",IF(Q42&gt;T42,"○",IF(Q42&lt;T42,"●",IF(Q42=T42,"△"))))</f>
        <v>－</v>
      </c>
      <c r="T42" s="154"/>
      <c r="U42" s="153"/>
      <c r="V42" s="168"/>
      <c r="W42" s="169"/>
      <c r="X42" s="114" t="str">
        <f t="shared" ref="X42:X43" si="35">IF(V42="","－",IF(V42&gt;Y42,"○",IF(V42&lt;Y42,"●",IF(V42=Y42,"△"))))</f>
        <v>－</v>
      </c>
      <c r="Y42" s="169"/>
      <c r="Z42" s="170"/>
      <c r="AA42" s="158" t="str">
        <f t="shared" ref="AA42:AA44" si="36">IF(SUM(G42:Z42)=0,"",COUNTIF(G42:Z42,"○"))</f>
        <v/>
      </c>
      <c r="AB42" s="159"/>
      <c r="AC42" s="160" t="str">
        <f t="shared" ref="AC42:AC44" si="37">IF(SUM(G42:Z42)=0,"",COUNTIF(G42:Z42,"●"))</f>
        <v/>
      </c>
      <c r="AD42" s="159"/>
      <c r="AE42" s="160"/>
      <c r="AF42" s="159"/>
      <c r="AG42" s="160"/>
      <c r="AH42" s="159"/>
      <c r="AI42" s="161" t="str">
        <f>IF(SUM(AA42:AH42)=0,"",AA42*3+AG42*1+AE42*2)</f>
        <v/>
      </c>
      <c r="AJ42" s="162"/>
      <c r="AK42" s="163" t="str">
        <f>IF(SUM(AA42:AH42)=0,"",SUM(G42,Q42,V42))</f>
        <v/>
      </c>
      <c r="AL42" s="163"/>
      <c r="AM42" s="163" t="str">
        <f>IF(SUM(AA42:AH42)=0,"",SUM(J42,T42,Y42))</f>
        <v/>
      </c>
      <c r="AN42" s="163"/>
      <c r="AO42" s="163" t="str">
        <f t="shared" ref="AO42:AO44" si="38">IF(AK42="","",AK42-AM42)</f>
        <v/>
      </c>
      <c r="AP42" s="163"/>
      <c r="AQ42" s="164" t="str">
        <f>IF(SUM(AA41:AH44)=0,"",RANK(BF42,$BF$41:$BJ$44))</f>
        <v/>
      </c>
      <c r="AR42" s="164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46"/>
      <c r="BE42" s="146"/>
      <c r="BF42" s="147">
        <f>IF(SUM(AA42:AH42)=0,10,AI42*1000000+AO42*1000+AK42+10)</f>
        <v>10</v>
      </c>
      <c r="BG42" s="147"/>
      <c r="BH42" s="147"/>
      <c r="BI42" s="147"/>
      <c r="BJ42" s="147"/>
      <c r="BK42" s="105"/>
      <c r="BZ42" s="112"/>
      <c r="CA42" s="112"/>
      <c r="CB42" s="112"/>
      <c r="CD42" s="113"/>
      <c r="CE42" s="113"/>
      <c r="CF42" s="113"/>
      <c r="CG42" s="113"/>
      <c r="CH42" s="113"/>
    </row>
    <row r="43" spans="1:86" s="108" customFormat="1" ht="32" customHeight="1">
      <c r="A43" s="148" t="str">
        <f>大会組合せ表!L14</f>
        <v>ジンガ三木ＳＣ</v>
      </c>
      <c r="B43" s="149"/>
      <c r="C43" s="149"/>
      <c r="D43" s="149"/>
      <c r="E43" s="149"/>
      <c r="F43" s="150"/>
      <c r="G43" s="152"/>
      <c r="H43" s="154"/>
      <c r="I43" s="120" t="str">
        <f t="shared" ref="I43:I44" si="39">IF(G43="","－",IF(G43&gt;J43,"○",IF(G43&lt;J43,"●",IF(G43=J43,"△"))))</f>
        <v>－</v>
      </c>
      <c r="J43" s="154"/>
      <c r="K43" s="153"/>
      <c r="L43" s="152"/>
      <c r="M43" s="154"/>
      <c r="N43" s="120" t="str">
        <f>IF(L43="","－",IF(L43&gt;O43,"○",IF(L43&lt;O43,"●",IF(L43=O43,"△"))))</f>
        <v>－</v>
      </c>
      <c r="O43" s="154"/>
      <c r="P43" s="153"/>
      <c r="Q43" s="165"/>
      <c r="R43" s="166"/>
      <c r="S43" s="117"/>
      <c r="T43" s="166"/>
      <c r="U43" s="167"/>
      <c r="V43" s="168"/>
      <c r="W43" s="169"/>
      <c r="X43" s="114" t="str">
        <f t="shared" si="35"/>
        <v>－</v>
      </c>
      <c r="Y43" s="169"/>
      <c r="Z43" s="170"/>
      <c r="AA43" s="158" t="str">
        <f t="shared" si="36"/>
        <v/>
      </c>
      <c r="AB43" s="159"/>
      <c r="AC43" s="160" t="str">
        <f t="shared" si="37"/>
        <v/>
      </c>
      <c r="AD43" s="159"/>
      <c r="AE43" s="160"/>
      <c r="AF43" s="159"/>
      <c r="AG43" s="160"/>
      <c r="AH43" s="159"/>
      <c r="AI43" s="161" t="str">
        <f>IF(SUM(AA43:AH43)=0,"",AA43*3+AG43*1+AE43*2)</f>
        <v/>
      </c>
      <c r="AJ43" s="162"/>
      <c r="AK43" s="163" t="str">
        <f>IF(SUM(AA43:AH43)=0,"",SUM(L43,G43,V43))</f>
        <v/>
      </c>
      <c r="AL43" s="163"/>
      <c r="AM43" s="163" t="str">
        <f>IF(SUM(AA43:AH43)=0,"",SUM(O43,J43,Y43))</f>
        <v/>
      </c>
      <c r="AN43" s="163"/>
      <c r="AO43" s="163" t="str">
        <f t="shared" si="38"/>
        <v/>
      </c>
      <c r="AP43" s="163"/>
      <c r="AQ43" s="164" t="str">
        <f>IF(SUM(AA41:AH44)=0,"",RANK(BF43,$BF$41:$BJ$44))</f>
        <v/>
      </c>
      <c r="AR43" s="164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46"/>
      <c r="BE43" s="146"/>
      <c r="BF43" s="147">
        <f>IF(SUM(AA43:AH43)=0,10,AI43*1000000+AO43*1000+AK43+10)</f>
        <v>10</v>
      </c>
      <c r="BG43" s="147"/>
      <c r="BH43" s="147"/>
      <c r="BI43" s="147"/>
      <c r="BJ43" s="147"/>
      <c r="BK43" s="105"/>
      <c r="BZ43" s="112"/>
      <c r="CA43" s="112"/>
      <c r="CB43" s="112"/>
      <c r="CD43" s="113"/>
      <c r="CE43" s="113"/>
      <c r="CF43" s="113"/>
      <c r="CG43" s="113"/>
      <c r="CH43" s="113"/>
    </row>
    <row r="44" spans="1:86" s="108" customFormat="1" ht="32" hidden="1" customHeight="1">
      <c r="A44" s="188">
        <f>大会組合せ表!K19</f>
        <v>0</v>
      </c>
      <c r="B44" s="189"/>
      <c r="C44" s="189"/>
      <c r="D44" s="189"/>
      <c r="E44" s="189"/>
      <c r="F44" s="190"/>
      <c r="G44" s="191"/>
      <c r="H44" s="168"/>
      <c r="I44" s="114" t="str">
        <f t="shared" si="39"/>
        <v>－</v>
      </c>
      <c r="J44" s="170"/>
      <c r="K44" s="191"/>
      <c r="L44" s="168"/>
      <c r="M44" s="169"/>
      <c r="N44" s="114" t="str">
        <f t="shared" ref="N44" si="40">IF(L44="","－",IF(L44&gt;O44,"○",IF(L44&lt;O44,"●",IF(L44=O44,"△"))))</f>
        <v>－</v>
      </c>
      <c r="O44" s="169"/>
      <c r="P44" s="170"/>
      <c r="Q44" s="168"/>
      <c r="R44" s="169"/>
      <c r="S44" s="114" t="str">
        <f t="shared" ref="S44" si="41">IF(Q44="","－",IF(Q44&gt;T44,"○",IF(Q44&lt;T44,"●",IF(Q44=T44,"△"))))</f>
        <v>－</v>
      </c>
      <c r="T44" s="169"/>
      <c r="U44" s="170"/>
      <c r="V44" s="155"/>
      <c r="W44" s="156"/>
      <c r="X44" s="109"/>
      <c r="Y44" s="156"/>
      <c r="Z44" s="157"/>
      <c r="AA44" s="192" t="str">
        <f t="shared" si="36"/>
        <v/>
      </c>
      <c r="AB44" s="193"/>
      <c r="AC44" s="194" t="str">
        <f t="shared" si="37"/>
        <v/>
      </c>
      <c r="AD44" s="193"/>
      <c r="AE44" s="194"/>
      <c r="AF44" s="193"/>
      <c r="AG44" s="194"/>
      <c r="AH44" s="193"/>
      <c r="AI44" s="195" t="str">
        <f>IF(SUM(AA44:AH44)=0,"",AA44*3+AG44*1+AE44*2)</f>
        <v/>
      </c>
      <c r="AJ44" s="196"/>
      <c r="AK44" s="197" t="str">
        <f>IF(SUM(AA44:AH44)=0,"",SUM(L44,Q44,G44))</f>
        <v/>
      </c>
      <c r="AL44" s="197"/>
      <c r="AM44" s="197" t="str">
        <f>IF(SUM(AA44:AH44)=0,"",SUM(O44,T44,J44))</f>
        <v/>
      </c>
      <c r="AN44" s="197"/>
      <c r="AO44" s="197" t="str">
        <f t="shared" si="38"/>
        <v/>
      </c>
      <c r="AP44" s="197"/>
      <c r="AQ44" s="198" t="str">
        <f>IF(SUM(AA41:AH44)=0,"",RANK(BF44,$BF$34:$BJ$37))</f>
        <v/>
      </c>
      <c r="AR44" s="198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46"/>
      <c r="BE44" s="146"/>
      <c r="BF44" s="147">
        <f>IF(SUM(AA44:AH44)=0,10,AI44*1000000+AO44*1000+AK44+10)</f>
        <v>10</v>
      </c>
      <c r="BG44" s="147"/>
      <c r="BH44" s="147"/>
      <c r="BI44" s="147"/>
      <c r="BJ44" s="147"/>
      <c r="BK44" s="105"/>
    </row>
    <row r="48" spans="1:86">
      <c r="N48" s="101"/>
      <c r="O48" s="101"/>
      <c r="P48" s="101"/>
      <c r="Q48" s="101"/>
      <c r="R48" s="101"/>
      <c r="S48" s="101"/>
      <c r="T48" s="101"/>
    </row>
    <row r="54" spans="14:20">
      <c r="N54" s="101"/>
      <c r="O54" s="101"/>
      <c r="P54" s="101"/>
      <c r="Q54" s="101"/>
      <c r="R54" s="101"/>
      <c r="S54" s="101"/>
      <c r="T54" s="101"/>
    </row>
  </sheetData>
  <mergeCells count="575">
    <mergeCell ref="BD43:BE43"/>
    <mergeCell ref="BF43:BJ43"/>
    <mergeCell ref="A44:F44"/>
    <mergeCell ref="G44:H44"/>
    <mergeCell ref="J44:K44"/>
    <mergeCell ref="L44:M44"/>
    <mergeCell ref="O44:P44"/>
    <mergeCell ref="Q44:R44"/>
    <mergeCell ref="T44:U44"/>
    <mergeCell ref="V44:W44"/>
    <mergeCell ref="Y44:Z44"/>
    <mergeCell ref="AA44:AB44"/>
    <mergeCell ref="AC44:AD44"/>
    <mergeCell ref="AE44:AF44"/>
    <mergeCell ref="AG44:AH44"/>
    <mergeCell ref="AI44:AJ44"/>
    <mergeCell ref="AK44:AL44"/>
    <mergeCell ref="AM44:AN44"/>
    <mergeCell ref="AO44:AP44"/>
    <mergeCell ref="AQ44:AR44"/>
    <mergeCell ref="BD44:BE44"/>
    <mergeCell ref="BF44:BJ44"/>
    <mergeCell ref="AA43:AB43"/>
    <mergeCell ref="AC43:AD43"/>
    <mergeCell ref="AE43:AF43"/>
    <mergeCell ref="AG43:AH43"/>
    <mergeCell ref="AI43:AJ43"/>
    <mergeCell ref="AK43:AL43"/>
    <mergeCell ref="AM43:AN43"/>
    <mergeCell ref="AO43:AP43"/>
    <mergeCell ref="AQ43:AR43"/>
    <mergeCell ref="A43:F43"/>
    <mergeCell ref="G43:H43"/>
    <mergeCell ref="J43:K43"/>
    <mergeCell ref="L43:M43"/>
    <mergeCell ref="O43:P43"/>
    <mergeCell ref="Q43:R43"/>
    <mergeCell ref="T43:U43"/>
    <mergeCell ref="V43:W43"/>
    <mergeCell ref="Y43:Z43"/>
    <mergeCell ref="BD41:BE41"/>
    <mergeCell ref="BF41:BJ41"/>
    <mergeCell ref="A42:F42"/>
    <mergeCell ref="G42:H42"/>
    <mergeCell ref="J42:K42"/>
    <mergeCell ref="L42:M42"/>
    <mergeCell ref="O42:P42"/>
    <mergeCell ref="Q42:R42"/>
    <mergeCell ref="T42:U42"/>
    <mergeCell ref="V42:W42"/>
    <mergeCell ref="Y42:Z42"/>
    <mergeCell ref="AA42:AB42"/>
    <mergeCell ref="AC42:AD42"/>
    <mergeCell ref="AE42:AF42"/>
    <mergeCell ref="AG42:AH42"/>
    <mergeCell ref="AI42:AJ42"/>
    <mergeCell ref="AK42:AL42"/>
    <mergeCell ref="AM42:AN42"/>
    <mergeCell ref="AO42:AP42"/>
    <mergeCell ref="AQ42:AR42"/>
    <mergeCell ref="BD42:BE42"/>
    <mergeCell ref="BF42:BJ42"/>
    <mergeCell ref="AG40:AH40"/>
    <mergeCell ref="AI40:AJ40"/>
    <mergeCell ref="AK40:AL40"/>
    <mergeCell ref="AM40:AN40"/>
    <mergeCell ref="AO40:AP40"/>
    <mergeCell ref="AQ40:AR40"/>
    <mergeCell ref="A41:F41"/>
    <mergeCell ref="G41:H41"/>
    <mergeCell ref="J41:K41"/>
    <mergeCell ref="L41:M41"/>
    <mergeCell ref="O41:P41"/>
    <mergeCell ref="Q41:R41"/>
    <mergeCell ref="T41:U41"/>
    <mergeCell ref="V41:W41"/>
    <mergeCell ref="Y41:Z41"/>
    <mergeCell ref="AA41:AB41"/>
    <mergeCell ref="AC41:AD41"/>
    <mergeCell ref="AE41:AF41"/>
    <mergeCell ref="AG41:AH41"/>
    <mergeCell ref="AI41:AJ41"/>
    <mergeCell ref="AK41:AL41"/>
    <mergeCell ref="AM41:AN41"/>
    <mergeCell ref="AO41:AP41"/>
    <mergeCell ref="AQ41:AR41"/>
    <mergeCell ref="A39:F39"/>
    <mergeCell ref="A40:F40"/>
    <mergeCell ref="G40:K40"/>
    <mergeCell ref="L40:P40"/>
    <mergeCell ref="Q40:U40"/>
    <mergeCell ref="V40:Z40"/>
    <mergeCell ref="AA40:AB40"/>
    <mergeCell ref="AC40:AD40"/>
    <mergeCell ref="AE40:AF40"/>
    <mergeCell ref="A3:D3"/>
    <mergeCell ref="AC6:AD6"/>
    <mergeCell ref="AG6:AH6"/>
    <mergeCell ref="AI6:AJ6"/>
    <mergeCell ref="AK6:AL6"/>
    <mergeCell ref="AM2:AR2"/>
    <mergeCell ref="A1:AR1"/>
    <mergeCell ref="B2:D2"/>
    <mergeCell ref="H2:J2"/>
    <mergeCell ref="A4:F4"/>
    <mergeCell ref="AI5:AJ5"/>
    <mergeCell ref="AK5:AL5"/>
    <mergeCell ref="AM5:AN5"/>
    <mergeCell ref="AO5:AP5"/>
    <mergeCell ref="AQ5:AR5"/>
    <mergeCell ref="Q5:U5"/>
    <mergeCell ref="V5:Z5"/>
    <mergeCell ref="AA5:AB5"/>
    <mergeCell ref="AC5:AD5"/>
    <mergeCell ref="AG5:AH5"/>
    <mergeCell ref="Q6:R6"/>
    <mergeCell ref="T6:U6"/>
    <mergeCell ref="V6:W6"/>
    <mergeCell ref="Y6:Z6"/>
    <mergeCell ref="AA6:AB6"/>
    <mergeCell ref="A5:F5"/>
    <mergeCell ref="G5:K5"/>
    <mergeCell ref="L5:P5"/>
    <mergeCell ref="A6:F6"/>
    <mergeCell ref="G6:H6"/>
    <mergeCell ref="J6:K6"/>
    <mergeCell ref="L6:M6"/>
    <mergeCell ref="O6:P6"/>
    <mergeCell ref="AA8:AB8"/>
    <mergeCell ref="AC8:AD8"/>
    <mergeCell ref="AG8:AH8"/>
    <mergeCell ref="AI8:AJ8"/>
    <mergeCell ref="A8:F8"/>
    <mergeCell ref="G8:H8"/>
    <mergeCell ref="J8:K8"/>
    <mergeCell ref="L8:M8"/>
    <mergeCell ref="O8:P8"/>
    <mergeCell ref="Q8:R8"/>
    <mergeCell ref="T8:U8"/>
    <mergeCell ref="V8:W8"/>
    <mergeCell ref="Y8:Z8"/>
    <mergeCell ref="A7:F7"/>
    <mergeCell ref="G7:H7"/>
    <mergeCell ref="J7:K7"/>
    <mergeCell ref="L7:M7"/>
    <mergeCell ref="O7:P7"/>
    <mergeCell ref="AO7:AP7"/>
    <mergeCell ref="Q7:R7"/>
    <mergeCell ref="T7:U7"/>
    <mergeCell ref="V7:W7"/>
    <mergeCell ref="Y7:Z7"/>
    <mergeCell ref="AA7:AB7"/>
    <mergeCell ref="AC7:AD7"/>
    <mergeCell ref="AG7:AH7"/>
    <mergeCell ref="AI7:AJ7"/>
    <mergeCell ref="AK7:AL7"/>
    <mergeCell ref="BF9:BJ9"/>
    <mergeCell ref="AE5:AF5"/>
    <mergeCell ref="AE6:AF6"/>
    <mergeCell ref="AE7:AF7"/>
    <mergeCell ref="AE8:AF8"/>
    <mergeCell ref="AE9:AF9"/>
    <mergeCell ref="BF8:BJ8"/>
    <mergeCell ref="BD7:BE7"/>
    <mergeCell ref="BF7:BJ7"/>
    <mergeCell ref="BD6:BE6"/>
    <mergeCell ref="BF6:BJ6"/>
    <mergeCell ref="AQ7:AR7"/>
    <mergeCell ref="AG9:AH9"/>
    <mergeCell ref="AI9:AJ9"/>
    <mergeCell ref="AK9:AL9"/>
    <mergeCell ref="AM9:AN9"/>
    <mergeCell ref="AO8:AP8"/>
    <mergeCell ref="AQ8:AR8"/>
    <mergeCell ref="AM6:AN6"/>
    <mergeCell ref="AM7:AN7"/>
    <mergeCell ref="AO6:AP6"/>
    <mergeCell ref="AQ6:AR6"/>
    <mergeCell ref="AK8:AL8"/>
    <mergeCell ref="AM8:AN8"/>
    <mergeCell ref="A11:F11"/>
    <mergeCell ref="A12:F12"/>
    <mergeCell ref="G12:K12"/>
    <mergeCell ref="L12:P12"/>
    <mergeCell ref="Q12:U12"/>
    <mergeCell ref="BD8:BE8"/>
    <mergeCell ref="AO9:AP9"/>
    <mergeCell ref="AQ9:AR9"/>
    <mergeCell ref="BD9:BE9"/>
    <mergeCell ref="A9:F9"/>
    <mergeCell ref="G9:H9"/>
    <mergeCell ref="J9:K9"/>
    <mergeCell ref="L9:M9"/>
    <mergeCell ref="O9:P9"/>
    <mergeCell ref="Q9:R9"/>
    <mergeCell ref="T9:U9"/>
    <mergeCell ref="V9:W9"/>
    <mergeCell ref="Y9:Z9"/>
    <mergeCell ref="AA9:AB9"/>
    <mergeCell ref="AC9:AD9"/>
    <mergeCell ref="AI12:AJ12"/>
    <mergeCell ref="AK12:AL12"/>
    <mergeCell ref="AM12:AN12"/>
    <mergeCell ref="AO12:AP12"/>
    <mergeCell ref="AQ12:AR12"/>
    <mergeCell ref="Q13:R13"/>
    <mergeCell ref="T13:U13"/>
    <mergeCell ref="V13:W13"/>
    <mergeCell ref="Y13:Z13"/>
    <mergeCell ref="AA13:AB13"/>
    <mergeCell ref="V12:Z12"/>
    <mergeCell ref="AA12:AB12"/>
    <mergeCell ref="AC12:AD12"/>
    <mergeCell ref="AE12:AF12"/>
    <mergeCell ref="AG12:AH12"/>
    <mergeCell ref="A13:F13"/>
    <mergeCell ref="G13:H13"/>
    <mergeCell ref="J13:K13"/>
    <mergeCell ref="L13:M13"/>
    <mergeCell ref="O13:P13"/>
    <mergeCell ref="AM13:AN13"/>
    <mergeCell ref="AO13:AP13"/>
    <mergeCell ref="AQ13:AR13"/>
    <mergeCell ref="A14:F14"/>
    <mergeCell ref="G14:H14"/>
    <mergeCell ref="J14:K14"/>
    <mergeCell ref="BF13:BJ13"/>
    <mergeCell ref="AC13:AD13"/>
    <mergeCell ref="AE13:AF13"/>
    <mergeCell ref="AG13:AH13"/>
    <mergeCell ref="AI13:AJ13"/>
    <mergeCell ref="AK13:AL13"/>
    <mergeCell ref="AM14:AN14"/>
    <mergeCell ref="AO14:AP14"/>
    <mergeCell ref="AQ14:AR14"/>
    <mergeCell ref="BD14:BE14"/>
    <mergeCell ref="BF14:BJ14"/>
    <mergeCell ref="AC14:AD14"/>
    <mergeCell ref="AE14:AF14"/>
    <mergeCell ref="AG14:AH14"/>
    <mergeCell ref="AI14:AJ14"/>
    <mergeCell ref="AK14:AL14"/>
    <mergeCell ref="BD13:BE13"/>
    <mergeCell ref="Q15:R15"/>
    <mergeCell ref="T15:U15"/>
    <mergeCell ref="V15:W15"/>
    <mergeCell ref="Y15:Z15"/>
    <mergeCell ref="AA15:AB15"/>
    <mergeCell ref="AC15:AD15"/>
    <mergeCell ref="AE15:AF15"/>
    <mergeCell ref="AG15:AH15"/>
    <mergeCell ref="L14:M14"/>
    <mergeCell ref="O14:P14"/>
    <mergeCell ref="Q14:R14"/>
    <mergeCell ref="T14:U14"/>
    <mergeCell ref="V14:W14"/>
    <mergeCell ref="Y14:Z14"/>
    <mergeCell ref="AA14:AB14"/>
    <mergeCell ref="BD15:BE15"/>
    <mergeCell ref="BF15:BJ15"/>
    <mergeCell ref="AI15:AJ15"/>
    <mergeCell ref="AK15:AL15"/>
    <mergeCell ref="AM15:AN15"/>
    <mergeCell ref="AQ16:AR16"/>
    <mergeCell ref="BD16:BE16"/>
    <mergeCell ref="BF16:BJ16"/>
    <mergeCell ref="A16:F16"/>
    <mergeCell ref="G16:H16"/>
    <mergeCell ref="J16:K16"/>
    <mergeCell ref="L16:M16"/>
    <mergeCell ref="O16:P16"/>
    <mergeCell ref="Q16:R16"/>
    <mergeCell ref="T16:U16"/>
    <mergeCell ref="V16:W16"/>
    <mergeCell ref="Y16:Z16"/>
    <mergeCell ref="AO15:AP15"/>
    <mergeCell ref="AQ15:AR15"/>
    <mergeCell ref="A15:F15"/>
    <mergeCell ref="G15:H15"/>
    <mergeCell ref="J15:K15"/>
    <mergeCell ref="L15:M15"/>
    <mergeCell ref="O15:P15"/>
    <mergeCell ref="AO19:AP19"/>
    <mergeCell ref="AG16:AH16"/>
    <mergeCell ref="AI16:AJ16"/>
    <mergeCell ref="AK16:AL16"/>
    <mergeCell ref="AM16:AN16"/>
    <mergeCell ref="AO16:AP16"/>
    <mergeCell ref="A19:F19"/>
    <mergeCell ref="G19:K19"/>
    <mergeCell ref="L19:P19"/>
    <mergeCell ref="Q19:U19"/>
    <mergeCell ref="V19:Z19"/>
    <mergeCell ref="AA19:AB19"/>
    <mergeCell ref="AC19:AD19"/>
    <mergeCell ref="AE19:AF19"/>
    <mergeCell ref="AG19:AH19"/>
    <mergeCell ref="AA16:AB16"/>
    <mergeCell ref="AC16:AD16"/>
    <mergeCell ref="AE16:AF16"/>
    <mergeCell ref="A18:F18"/>
    <mergeCell ref="BF20:BJ20"/>
    <mergeCell ref="A20:F20"/>
    <mergeCell ref="G20:H20"/>
    <mergeCell ref="J20:K20"/>
    <mergeCell ref="L20:M20"/>
    <mergeCell ref="O20:P20"/>
    <mergeCell ref="Q20:R20"/>
    <mergeCell ref="T20:U20"/>
    <mergeCell ref="V20:W20"/>
    <mergeCell ref="Y20:Z20"/>
    <mergeCell ref="AA20:AB20"/>
    <mergeCell ref="AC20:AD20"/>
    <mergeCell ref="AE20:AF20"/>
    <mergeCell ref="AG20:AH20"/>
    <mergeCell ref="AI20:AJ20"/>
    <mergeCell ref="AK20:AL20"/>
    <mergeCell ref="AQ19:AR19"/>
    <mergeCell ref="AQ21:AR21"/>
    <mergeCell ref="BD21:BE21"/>
    <mergeCell ref="A21:F21"/>
    <mergeCell ref="G21:H21"/>
    <mergeCell ref="J21:K21"/>
    <mergeCell ref="L21:M21"/>
    <mergeCell ref="O21:P21"/>
    <mergeCell ref="Q21:R21"/>
    <mergeCell ref="T21:U21"/>
    <mergeCell ref="V21:W21"/>
    <mergeCell ref="Y21:Z21"/>
    <mergeCell ref="AA21:AB21"/>
    <mergeCell ref="AC21:AD21"/>
    <mergeCell ref="AE21:AF21"/>
    <mergeCell ref="AG21:AH21"/>
    <mergeCell ref="AI21:AJ21"/>
    <mergeCell ref="AM20:AN20"/>
    <mergeCell ref="AO20:AP20"/>
    <mergeCell ref="AQ20:AR20"/>
    <mergeCell ref="BD20:BE20"/>
    <mergeCell ref="AI19:AJ19"/>
    <mergeCell ref="AK19:AL19"/>
    <mergeCell ref="AM19:AN19"/>
    <mergeCell ref="A22:F22"/>
    <mergeCell ref="G22:H22"/>
    <mergeCell ref="J22:K22"/>
    <mergeCell ref="L22:M22"/>
    <mergeCell ref="O22:P22"/>
    <mergeCell ref="Q22:R22"/>
    <mergeCell ref="T22:U22"/>
    <mergeCell ref="V22:W22"/>
    <mergeCell ref="Y22:Z22"/>
    <mergeCell ref="A23:F23"/>
    <mergeCell ref="G23:H23"/>
    <mergeCell ref="J23:K23"/>
    <mergeCell ref="L23:M23"/>
    <mergeCell ref="O23:P23"/>
    <mergeCell ref="Q23:R23"/>
    <mergeCell ref="T23:U23"/>
    <mergeCell ref="V23:W23"/>
    <mergeCell ref="Y23:Z23"/>
    <mergeCell ref="AM23:AN23"/>
    <mergeCell ref="AO23:AP23"/>
    <mergeCell ref="AM22:AN22"/>
    <mergeCell ref="AO22:AP22"/>
    <mergeCell ref="AA22:AB22"/>
    <mergeCell ref="AC22:AD22"/>
    <mergeCell ref="AE22:AF22"/>
    <mergeCell ref="AG22:AH22"/>
    <mergeCell ref="BF21:BJ21"/>
    <mergeCell ref="AK21:AL21"/>
    <mergeCell ref="AM21:AN21"/>
    <mergeCell ref="AO21:AP21"/>
    <mergeCell ref="AA23:AB23"/>
    <mergeCell ref="AC23:AD23"/>
    <mergeCell ref="AE23:AF23"/>
    <mergeCell ref="BD22:BE22"/>
    <mergeCell ref="BF22:BJ22"/>
    <mergeCell ref="AI22:AJ22"/>
    <mergeCell ref="AK22:AL22"/>
    <mergeCell ref="AQ22:AR22"/>
    <mergeCell ref="AK27:AL27"/>
    <mergeCell ref="AQ26:AR26"/>
    <mergeCell ref="AM27:AN27"/>
    <mergeCell ref="AO27:AP27"/>
    <mergeCell ref="AQ27:AR27"/>
    <mergeCell ref="A27:F27"/>
    <mergeCell ref="G27:H27"/>
    <mergeCell ref="J27:K27"/>
    <mergeCell ref="L27:M27"/>
    <mergeCell ref="O27:P27"/>
    <mergeCell ref="Q27:R27"/>
    <mergeCell ref="T27:U27"/>
    <mergeCell ref="V27:W27"/>
    <mergeCell ref="Y27:Z27"/>
    <mergeCell ref="Q26:U26"/>
    <mergeCell ref="V26:Z26"/>
    <mergeCell ref="AA26:AB26"/>
    <mergeCell ref="AC26:AD26"/>
    <mergeCell ref="AE26:AF26"/>
    <mergeCell ref="AG26:AH26"/>
    <mergeCell ref="AI26:AJ26"/>
    <mergeCell ref="AK26:AL26"/>
    <mergeCell ref="AM26:AN26"/>
    <mergeCell ref="A29:F29"/>
    <mergeCell ref="G29:H29"/>
    <mergeCell ref="J29:K29"/>
    <mergeCell ref="L29:M29"/>
    <mergeCell ref="O29:P29"/>
    <mergeCell ref="Q29:R29"/>
    <mergeCell ref="T29:U29"/>
    <mergeCell ref="V29:W29"/>
    <mergeCell ref="Y29:Z29"/>
    <mergeCell ref="A28:F28"/>
    <mergeCell ref="G28:H28"/>
    <mergeCell ref="J28:K28"/>
    <mergeCell ref="L28:M28"/>
    <mergeCell ref="O28:P28"/>
    <mergeCell ref="Q28:R28"/>
    <mergeCell ref="T28:U28"/>
    <mergeCell ref="V28:W28"/>
    <mergeCell ref="Y28:Z28"/>
    <mergeCell ref="BD29:BE29"/>
    <mergeCell ref="BF29:BJ29"/>
    <mergeCell ref="AI29:AJ29"/>
    <mergeCell ref="AK29:AL29"/>
    <mergeCell ref="AM29:AN29"/>
    <mergeCell ref="AQ30:AR30"/>
    <mergeCell ref="BD30:BE30"/>
    <mergeCell ref="BF30:BJ30"/>
    <mergeCell ref="AA29:AB29"/>
    <mergeCell ref="AC29:AD29"/>
    <mergeCell ref="AE29:AF29"/>
    <mergeCell ref="AG29:AH29"/>
    <mergeCell ref="A25:F25"/>
    <mergeCell ref="AG30:AH30"/>
    <mergeCell ref="AI30:AJ30"/>
    <mergeCell ref="AK30:AL30"/>
    <mergeCell ref="AM30:AN30"/>
    <mergeCell ref="AO30:AP30"/>
    <mergeCell ref="AO29:AP29"/>
    <mergeCell ref="AQ29:AR29"/>
    <mergeCell ref="AQ28:AR28"/>
    <mergeCell ref="AK28:AL28"/>
    <mergeCell ref="AM28:AN28"/>
    <mergeCell ref="AO28:AP28"/>
    <mergeCell ref="A30:F30"/>
    <mergeCell ref="G30:H30"/>
    <mergeCell ref="J30:K30"/>
    <mergeCell ref="L30:M30"/>
    <mergeCell ref="O30:P30"/>
    <mergeCell ref="Q30:R30"/>
    <mergeCell ref="T30:U30"/>
    <mergeCell ref="V30:W30"/>
    <mergeCell ref="Y30:Z30"/>
    <mergeCell ref="AA30:AB30"/>
    <mergeCell ref="AC30:AD30"/>
    <mergeCell ref="AE30:AF30"/>
    <mergeCell ref="BD28:BE28"/>
    <mergeCell ref="BD27:BE27"/>
    <mergeCell ref="BF27:BJ27"/>
    <mergeCell ref="AQ23:AR23"/>
    <mergeCell ref="BD23:BE23"/>
    <mergeCell ref="BF23:BJ23"/>
    <mergeCell ref="A26:F26"/>
    <mergeCell ref="G26:K26"/>
    <mergeCell ref="L26:P26"/>
    <mergeCell ref="AG27:AH27"/>
    <mergeCell ref="AI27:AJ27"/>
    <mergeCell ref="BF28:BJ28"/>
    <mergeCell ref="AA28:AB28"/>
    <mergeCell ref="AC28:AD28"/>
    <mergeCell ref="AE28:AF28"/>
    <mergeCell ref="AG28:AH28"/>
    <mergeCell ref="AI28:AJ28"/>
    <mergeCell ref="AA27:AB27"/>
    <mergeCell ref="AC27:AD27"/>
    <mergeCell ref="AE27:AF27"/>
    <mergeCell ref="AO26:AP26"/>
    <mergeCell ref="AG23:AH23"/>
    <mergeCell ref="AI23:AJ23"/>
    <mergeCell ref="AK23:AL23"/>
    <mergeCell ref="G33:K33"/>
    <mergeCell ref="L33:P33"/>
    <mergeCell ref="Q33:U33"/>
    <mergeCell ref="V33:Z33"/>
    <mergeCell ref="AA33:AB33"/>
    <mergeCell ref="AC33:AD33"/>
    <mergeCell ref="AE33:AF33"/>
    <mergeCell ref="AG33:AH33"/>
    <mergeCell ref="A32:F32"/>
    <mergeCell ref="AI33:AJ33"/>
    <mergeCell ref="AK33:AL33"/>
    <mergeCell ref="AM33:AN33"/>
    <mergeCell ref="AO33:AP33"/>
    <mergeCell ref="AQ33:AR33"/>
    <mergeCell ref="A34:F34"/>
    <mergeCell ref="G34:H34"/>
    <mergeCell ref="J34:K34"/>
    <mergeCell ref="L34:M34"/>
    <mergeCell ref="O34:P34"/>
    <mergeCell ref="Q34:R34"/>
    <mergeCell ref="T34:U34"/>
    <mergeCell ref="V34:W34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AO34:AP34"/>
    <mergeCell ref="AQ34:AR34"/>
    <mergeCell ref="A33:F33"/>
    <mergeCell ref="BD34:BE34"/>
    <mergeCell ref="BF34:BJ34"/>
    <mergeCell ref="A35:F35"/>
    <mergeCell ref="G35:H35"/>
    <mergeCell ref="J35:K35"/>
    <mergeCell ref="L35:M35"/>
    <mergeCell ref="O35:P35"/>
    <mergeCell ref="Q35:R35"/>
    <mergeCell ref="T35:U35"/>
    <mergeCell ref="V35:W35"/>
    <mergeCell ref="Y35:Z35"/>
    <mergeCell ref="AA35:AB35"/>
    <mergeCell ref="AC35:AD35"/>
    <mergeCell ref="AE35:AF35"/>
    <mergeCell ref="AG35:AH35"/>
    <mergeCell ref="AI35:AJ35"/>
    <mergeCell ref="AK35:AL35"/>
    <mergeCell ref="AM35:AN35"/>
    <mergeCell ref="AO35:AP35"/>
    <mergeCell ref="AQ35:AR35"/>
    <mergeCell ref="BD35:BE35"/>
    <mergeCell ref="BF35:BJ35"/>
    <mergeCell ref="AE36:AF36"/>
    <mergeCell ref="AG36:AH36"/>
    <mergeCell ref="AI36:AJ36"/>
    <mergeCell ref="AK36:AL36"/>
    <mergeCell ref="AM36:AN36"/>
    <mergeCell ref="AO36:AP36"/>
    <mergeCell ref="AQ36:AR36"/>
    <mergeCell ref="A36:F36"/>
    <mergeCell ref="G36:H36"/>
    <mergeCell ref="J36:K36"/>
    <mergeCell ref="L36:M36"/>
    <mergeCell ref="O36:P36"/>
    <mergeCell ref="Q36:R36"/>
    <mergeCell ref="T36:U36"/>
    <mergeCell ref="V36:W36"/>
    <mergeCell ref="Y36:Z36"/>
    <mergeCell ref="BD36:BE36"/>
    <mergeCell ref="BF36:BJ36"/>
    <mergeCell ref="A37:F37"/>
    <mergeCell ref="G37:H37"/>
    <mergeCell ref="J37:K37"/>
    <mergeCell ref="L37:M37"/>
    <mergeCell ref="O37:P37"/>
    <mergeCell ref="Q37:R37"/>
    <mergeCell ref="T37:U37"/>
    <mergeCell ref="V37:W37"/>
    <mergeCell ref="Y37:Z37"/>
    <mergeCell ref="AA37:AB37"/>
    <mergeCell ref="AC37:AD37"/>
    <mergeCell ref="AE37:AF37"/>
    <mergeCell ref="AG37:AH37"/>
    <mergeCell ref="AI37:AJ37"/>
    <mergeCell ref="AK37:AL37"/>
    <mergeCell ref="AM37:AN37"/>
    <mergeCell ref="AO37:AP37"/>
    <mergeCell ref="AQ37:AR37"/>
    <mergeCell ref="BD37:BE37"/>
    <mergeCell ref="BF37:BJ37"/>
    <mergeCell ref="AA36:AB36"/>
    <mergeCell ref="AC36:AD36"/>
  </mergeCells>
  <phoneticPr fontId="1"/>
  <pageMargins left="0.59" right="0.39000000000000007" top="0.90999999999999992" bottom="0.59" header="0.51" footer="0.51"/>
  <pageSetup paperSize="9" scale="67" fitToHeight="2" orientation="portrait" horizontalDpi="4294967293" verticalDpi="4294967293"/>
  <rowBreaks count="1" manualBreakCount="1">
    <brk id="29" max="4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3"/>
  <sheetViews>
    <sheetView showGridLines="0" zoomScale="125" zoomScaleNormal="100" zoomScalePageLayoutView="143" workbookViewId="0">
      <selection activeCell="L47" sqref="L47"/>
    </sheetView>
  </sheetViews>
  <sheetFormatPr baseColWidth="10" defaultColWidth="9" defaultRowHeight="14"/>
  <cols>
    <col min="1" max="1" width="4.83203125" style="23" customWidth="1"/>
    <col min="2" max="2" width="6.83203125" style="6" customWidth="1"/>
    <col min="3" max="3" width="1.5" style="6" customWidth="1"/>
    <col min="4" max="4" width="4.6640625" style="6" customWidth="1"/>
    <col min="5" max="5" width="1" style="6" customWidth="1"/>
    <col min="6" max="6" width="10.83203125" style="6" customWidth="1"/>
    <col min="7" max="7" width="2.83203125" style="6" customWidth="1"/>
    <col min="8" max="8" width="5.1640625" style="6" customWidth="1"/>
    <col min="9" max="9" width="2.83203125" style="6" customWidth="1"/>
    <col min="10" max="10" width="10.83203125" style="6" customWidth="1"/>
    <col min="11" max="11" width="0.83203125" style="6" customWidth="1"/>
    <col min="12" max="13" width="8.83203125" style="6" customWidth="1"/>
    <col min="14" max="14" width="2.1640625" style="6" customWidth="1"/>
    <col min="15" max="15" width="4.83203125" style="23" customWidth="1"/>
    <col min="16" max="16" width="6.83203125" style="6" customWidth="1"/>
    <col min="17" max="17" width="1.5" style="6" customWidth="1"/>
    <col min="18" max="18" width="4.6640625" style="6" customWidth="1"/>
    <col min="19" max="19" width="1" style="6" customWidth="1"/>
    <col min="20" max="20" width="10.83203125" style="6" customWidth="1"/>
    <col min="21" max="21" width="2.83203125" style="6" customWidth="1"/>
    <col min="22" max="22" width="5.1640625" style="6" customWidth="1"/>
    <col min="23" max="23" width="2.83203125" style="6" customWidth="1"/>
    <col min="24" max="24" width="10.83203125" style="6" customWidth="1"/>
    <col min="25" max="25" width="0.83203125" style="6" customWidth="1"/>
    <col min="26" max="27" width="8.83203125" style="6" customWidth="1"/>
    <col min="28" max="16384" width="9" style="6"/>
  </cols>
  <sheetData>
    <row r="1" spans="1:27" s="10" customFormat="1" ht="22">
      <c r="A1" s="199" t="s">
        <v>115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</row>
    <row r="2" spans="1:27" ht="17" customHeight="1">
      <c r="AA2" s="130" t="s">
        <v>110</v>
      </c>
    </row>
    <row r="3" spans="1:27" ht="17">
      <c r="X3" s="24" t="s">
        <v>61</v>
      </c>
    </row>
    <row r="4" spans="1:27" ht="17">
      <c r="X4" s="216">
        <v>45787</v>
      </c>
      <c r="Y4" s="216"/>
      <c r="Z4" s="216"/>
      <c r="AA4" s="216"/>
    </row>
    <row r="5" spans="1:27" ht="4" customHeight="1"/>
    <row r="6" spans="1:27" s="70" customFormat="1" ht="15">
      <c r="A6" s="68" t="s">
        <v>64</v>
      </c>
      <c r="B6" s="69" t="s">
        <v>95</v>
      </c>
      <c r="O6" s="68" t="s">
        <v>64</v>
      </c>
      <c r="P6" s="69" t="s">
        <v>128</v>
      </c>
    </row>
    <row r="7" spans="1:27" ht="15" thickBot="1">
      <c r="A7" s="25" t="s">
        <v>14</v>
      </c>
      <c r="B7" s="217" t="s">
        <v>15</v>
      </c>
      <c r="C7" s="218"/>
      <c r="D7" s="26" t="s">
        <v>22</v>
      </c>
      <c r="E7" s="12"/>
      <c r="F7" s="13"/>
      <c r="G7" s="13"/>
      <c r="H7" s="14" t="s">
        <v>16</v>
      </c>
      <c r="I7" s="14"/>
      <c r="J7" s="13"/>
      <c r="K7" s="15"/>
      <c r="L7" s="27" t="s">
        <v>17</v>
      </c>
      <c r="M7" s="28" t="s">
        <v>23</v>
      </c>
      <c r="O7" s="25" t="s">
        <v>14</v>
      </c>
      <c r="P7" s="217" t="s">
        <v>15</v>
      </c>
      <c r="Q7" s="218"/>
      <c r="R7" s="26" t="s">
        <v>22</v>
      </c>
      <c r="S7" s="12"/>
      <c r="T7" s="13"/>
      <c r="U7" s="13"/>
      <c r="V7" s="14" t="s">
        <v>16</v>
      </c>
      <c r="W7" s="14"/>
      <c r="X7" s="13"/>
      <c r="Y7" s="15"/>
      <c r="Z7" s="27" t="s">
        <v>17</v>
      </c>
      <c r="AA7" s="28" t="s">
        <v>23</v>
      </c>
    </row>
    <row r="8" spans="1:27" ht="10.25" customHeight="1" thickTop="1">
      <c r="A8" s="219">
        <v>1</v>
      </c>
      <c r="B8" s="220">
        <v>0.41666666666666669</v>
      </c>
      <c r="C8" s="221"/>
      <c r="D8" s="223"/>
      <c r="E8" s="224"/>
      <c r="F8" s="226"/>
      <c r="G8" s="29"/>
      <c r="H8" s="17" t="s">
        <v>13</v>
      </c>
      <c r="I8" s="30"/>
      <c r="J8" s="226"/>
      <c r="K8" s="228"/>
      <c r="L8" s="230"/>
      <c r="M8" s="230"/>
      <c r="O8" s="231">
        <v>1</v>
      </c>
      <c r="P8" s="232">
        <v>0.41666666666666669</v>
      </c>
      <c r="Q8" s="233"/>
      <c r="R8" s="223"/>
      <c r="S8" s="224"/>
      <c r="T8" s="226"/>
      <c r="U8" s="29"/>
      <c r="V8" s="17" t="s">
        <v>13</v>
      </c>
      <c r="W8" s="30"/>
      <c r="X8" s="226"/>
      <c r="Y8" s="228"/>
      <c r="Z8" s="227"/>
      <c r="AA8" s="227"/>
    </row>
    <row r="9" spans="1:27" ht="10.25" customHeight="1">
      <c r="A9" s="203"/>
      <c r="B9" s="205"/>
      <c r="C9" s="222"/>
      <c r="D9" s="209"/>
      <c r="E9" s="225"/>
      <c r="F9" s="213"/>
      <c r="G9" s="29"/>
      <c r="H9" s="30" t="str">
        <f>IF(G8="","",IF(G8&gt;I8,"",IF(G8&lt;I8,"","PK")))</f>
        <v/>
      </c>
      <c r="I9" s="30"/>
      <c r="J9" s="156"/>
      <c r="K9" s="229"/>
      <c r="L9" s="201"/>
      <c r="M9" s="201"/>
      <c r="O9" s="203"/>
      <c r="P9" s="205"/>
      <c r="Q9" s="207"/>
      <c r="R9" s="209"/>
      <c r="S9" s="225"/>
      <c r="T9" s="213"/>
      <c r="U9" s="29"/>
      <c r="V9" s="30" t="str">
        <f>IF(U8="","",IF(U8&gt;W8,"",IF(U8&lt;W8,"","PK")))</f>
        <v/>
      </c>
      <c r="W9" s="30"/>
      <c r="X9" s="213"/>
      <c r="Y9" s="229"/>
      <c r="Z9" s="201"/>
      <c r="AA9" s="201"/>
    </row>
    <row r="10" spans="1:27" ht="10.25" customHeight="1">
      <c r="A10" s="202">
        <v>2</v>
      </c>
      <c r="B10" s="204">
        <v>0.45833333333333331</v>
      </c>
      <c r="C10" s="235"/>
      <c r="D10" s="234">
        <v>1</v>
      </c>
      <c r="E10" s="210"/>
      <c r="F10" s="212" t="str">
        <f>大会組合せ表!C6</f>
        <v>三樹平田ＳＣ</v>
      </c>
      <c r="G10" s="31"/>
      <c r="H10" s="32" t="s">
        <v>13</v>
      </c>
      <c r="I10" s="33"/>
      <c r="J10" s="212" t="str">
        <f>大会組合せ表!B8</f>
        <v>加西ＦＣロッソ</v>
      </c>
      <c r="K10" s="236"/>
      <c r="L10" s="200" t="str">
        <f>J12</f>
        <v>Ｍ．ＳＥＲＩＯ．ＦＣ</v>
      </c>
      <c r="M10" s="200" t="str">
        <f>J14</f>
        <v>旭ＦＣＪｒ</v>
      </c>
      <c r="O10" s="202">
        <v>2</v>
      </c>
      <c r="P10" s="204">
        <v>0.45833333333333331</v>
      </c>
      <c r="Q10" s="235"/>
      <c r="R10" s="234">
        <v>2</v>
      </c>
      <c r="S10" s="210"/>
      <c r="T10" s="212" t="str">
        <f>大会組合せ表!G6</f>
        <v>日野ＦＣ</v>
      </c>
      <c r="U10" s="31"/>
      <c r="V10" s="32" t="s">
        <v>13</v>
      </c>
      <c r="W10" s="33"/>
      <c r="X10" s="212" t="str">
        <f>大会組合せ表!F8</f>
        <v>河合ＳＳＤ</v>
      </c>
      <c r="Y10" s="236"/>
      <c r="Z10" s="200" t="str">
        <f>X14</f>
        <v>小野南ユベントス</v>
      </c>
      <c r="AA10" s="200" t="str">
        <f>X12</f>
        <v>ジンガ三木ＳＣ</v>
      </c>
    </row>
    <row r="11" spans="1:27" ht="10.25" customHeight="1">
      <c r="A11" s="203"/>
      <c r="B11" s="205"/>
      <c r="C11" s="222"/>
      <c r="D11" s="209"/>
      <c r="E11" s="211"/>
      <c r="F11" s="213"/>
      <c r="G11" s="34"/>
      <c r="H11" s="35" t="str">
        <f>IF(G10="","",IF(G10&gt;I10,"",IF(G10&lt;I10,"","PK")))</f>
        <v/>
      </c>
      <c r="I11" s="35"/>
      <c r="J11" s="213"/>
      <c r="K11" s="229"/>
      <c r="L11" s="201"/>
      <c r="M11" s="201"/>
      <c r="O11" s="203"/>
      <c r="P11" s="205"/>
      <c r="Q11" s="222"/>
      <c r="R11" s="209"/>
      <c r="S11" s="211"/>
      <c r="T11" s="156"/>
      <c r="U11" s="34"/>
      <c r="V11" s="35" t="str">
        <f>IF(U10="","",IF(U10&gt;W10,"",IF(U10&lt;W10,"","PK")))</f>
        <v/>
      </c>
      <c r="W11" s="35"/>
      <c r="X11" s="213"/>
      <c r="Y11" s="229"/>
      <c r="Z11" s="201"/>
      <c r="AA11" s="201"/>
    </row>
    <row r="12" spans="1:27" ht="10.25" customHeight="1">
      <c r="A12" s="202">
        <v>3</v>
      </c>
      <c r="B12" s="204">
        <v>0.5</v>
      </c>
      <c r="C12" s="55"/>
      <c r="D12" s="234">
        <v>11</v>
      </c>
      <c r="E12" s="210"/>
      <c r="F12" s="212" t="str">
        <f>大会組合せ表!F14</f>
        <v>西脇ＦＣ</v>
      </c>
      <c r="G12" s="36"/>
      <c r="H12" s="32" t="s">
        <v>13</v>
      </c>
      <c r="I12" s="33"/>
      <c r="J12" s="212" t="str">
        <f>大会組合せ表!H14</f>
        <v>Ｍ．ＳＥＲＩＯ．ＦＣ</v>
      </c>
      <c r="K12" s="37"/>
      <c r="L12" s="200" t="str">
        <f>F10</f>
        <v>三樹平田ＳＣ</v>
      </c>
      <c r="M12" s="200" t="str">
        <f>J10</f>
        <v>加西ＦＣロッソ</v>
      </c>
      <c r="O12" s="202">
        <v>3</v>
      </c>
      <c r="P12" s="204">
        <v>0.5</v>
      </c>
      <c r="Q12" s="55"/>
      <c r="R12" s="234">
        <v>12</v>
      </c>
      <c r="S12" s="210"/>
      <c r="T12" s="212" t="str">
        <f>大会組合せ表!J14</f>
        <v>八千代少年ＳＣ</v>
      </c>
      <c r="U12" s="36"/>
      <c r="V12" s="32" t="s">
        <v>13</v>
      </c>
      <c r="W12" s="33"/>
      <c r="X12" s="212" t="str">
        <f>大会組合せ表!L14</f>
        <v>ジンガ三木ＳＣ</v>
      </c>
      <c r="Y12" s="37"/>
      <c r="Z12" s="200" t="str">
        <f>T10</f>
        <v>日野ＦＣ</v>
      </c>
      <c r="AA12" s="200" t="str">
        <f>X10</f>
        <v>河合ＳＳＤ</v>
      </c>
    </row>
    <row r="13" spans="1:27" ht="10.25" customHeight="1">
      <c r="A13" s="203"/>
      <c r="B13" s="205"/>
      <c r="C13" s="55"/>
      <c r="D13" s="209"/>
      <c r="E13" s="211"/>
      <c r="F13" s="213"/>
      <c r="G13" s="38"/>
      <c r="H13" s="35" t="str">
        <f>IF(G12="","",IF(G12&gt;I12,"",IF(G12&lt;I12,"","PK")))</f>
        <v/>
      </c>
      <c r="I13" s="35"/>
      <c r="J13" s="213"/>
      <c r="K13" s="18"/>
      <c r="L13" s="201"/>
      <c r="M13" s="201"/>
      <c r="O13" s="203"/>
      <c r="P13" s="205"/>
      <c r="Q13" s="55"/>
      <c r="R13" s="209"/>
      <c r="S13" s="211"/>
      <c r="T13" s="156"/>
      <c r="U13" s="38"/>
      <c r="V13" s="35" t="str">
        <f>IF(U12="","",IF(U12&gt;W12,"",IF(U12&lt;W12,"","PK")))</f>
        <v/>
      </c>
      <c r="W13" s="35"/>
      <c r="X13" s="213"/>
      <c r="Y13" s="18"/>
      <c r="Z13" s="201"/>
      <c r="AA13" s="201"/>
    </row>
    <row r="14" spans="1:27" ht="10.25" customHeight="1">
      <c r="A14" s="202">
        <v>4</v>
      </c>
      <c r="B14" s="204">
        <v>0.54166666666666663</v>
      </c>
      <c r="C14" s="235"/>
      <c r="D14" s="234">
        <v>7</v>
      </c>
      <c r="E14" s="210"/>
      <c r="F14" s="212" t="str">
        <f>大会組合せ表!B8</f>
        <v>加西ＦＣロッソ</v>
      </c>
      <c r="G14" s="36"/>
      <c r="H14" s="32" t="s">
        <v>13</v>
      </c>
      <c r="I14" s="33"/>
      <c r="J14" s="212" t="str">
        <f>大会組合せ表!D8</f>
        <v>旭ＦＣＪｒ</v>
      </c>
      <c r="L14" s="200" t="str">
        <f>F12</f>
        <v>西脇ＦＣ</v>
      </c>
      <c r="M14" s="200" t="str">
        <f>J12</f>
        <v>Ｍ．ＳＥＲＩＯ．ＦＣ</v>
      </c>
      <c r="O14" s="202">
        <v>4</v>
      </c>
      <c r="P14" s="204">
        <v>0.54166666666666663</v>
      </c>
      <c r="Q14" s="235"/>
      <c r="R14" s="234">
        <v>8</v>
      </c>
      <c r="S14" s="210"/>
      <c r="T14" s="212" t="str">
        <f>大会組合せ表!F8</f>
        <v>河合ＳＳＤ</v>
      </c>
      <c r="U14" s="36"/>
      <c r="V14" s="32" t="s">
        <v>13</v>
      </c>
      <c r="W14" s="33"/>
      <c r="X14" s="212" t="str">
        <f>大会組合せ表!H8</f>
        <v>小野南ユベントス</v>
      </c>
      <c r="Y14" s="236"/>
      <c r="Z14" s="200" t="str">
        <f>T12</f>
        <v>八千代少年ＳＣ</v>
      </c>
      <c r="AA14" s="200" t="str">
        <f>F10</f>
        <v>三樹平田ＳＣ</v>
      </c>
    </row>
    <row r="15" spans="1:27" ht="10.25" customHeight="1">
      <c r="A15" s="203"/>
      <c r="B15" s="205"/>
      <c r="C15" s="222"/>
      <c r="D15" s="209"/>
      <c r="E15" s="211"/>
      <c r="F15" s="213"/>
      <c r="G15" s="38"/>
      <c r="H15" s="30" t="str">
        <f>IF(G14="","",IF(G14&gt;I14,"",IF(G14&lt;I14,"","PK")))</f>
        <v/>
      </c>
      <c r="I15" s="35"/>
      <c r="J15" s="213"/>
      <c r="L15" s="201"/>
      <c r="M15" s="201"/>
      <c r="O15" s="203"/>
      <c r="P15" s="205"/>
      <c r="Q15" s="222"/>
      <c r="R15" s="209"/>
      <c r="S15" s="211"/>
      <c r="T15" s="213"/>
      <c r="U15" s="38"/>
      <c r="V15" s="35" t="str">
        <f>IF(U14="","",IF(U14&gt;W14,"",IF(U14&lt;W14,"","PK")))</f>
        <v/>
      </c>
      <c r="W15" s="35"/>
      <c r="X15" s="156"/>
      <c r="Y15" s="229"/>
      <c r="Z15" s="201"/>
      <c r="AA15" s="201"/>
    </row>
    <row r="16" spans="1:27" ht="10.25" customHeight="1">
      <c r="A16" s="202">
        <v>5</v>
      </c>
      <c r="B16" s="204">
        <v>0.58333333333333337</v>
      </c>
      <c r="C16" s="235"/>
      <c r="D16" s="234"/>
      <c r="E16" s="210"/>
      <c r="F16" s="212"/>
      <c r="G16" s="36"/>
      <c r="H16" s="32" t="s">
        <v>13</v>
      </c>
      <c r="I16" s="33"/>
      <c r="J16" s="212"/>
      <c r="K16" s="236"/>
      <c r="L16" s="200"/>
      <c r="M16" s="200"/>
      <c r="N16" s="23"/>
      <c r="O16" s="202">
        <v>5</v>
      </c>
      <c r="P16" s="204">
        <v>0.58333333333333337</v>
      </c>
      <c r="Q16" s="235"/>
      <c r="R16" s="234"/>
      <c r="S16" s="210"/>
      <c r="T16" s="212"/>
      <c r="U16" s="39"/>
      <c r="V16" s="40" t="s">
        <v>13</v>
      </c>
      <c r="W16" s="33"/>
      <c r="X16" s="212"/>
      <c r="Y16" s="214"/>
      <c r="Z16" s="200"/>
      <c r="AA16" s="200"/>
    </row>
    <row r="17" spans="1:27" ht="10.25" customHeight="1">
      <c r="A17" s="203"/>
      <c r="B17" s="205"/>
      <c r="C17" s="222"/>
      <c r="D17" s="209"/>
      <c r="E17" s="211"/>
      <c r="F17" s="213"/>
      <c r="G17" s="38"/>
      <c r="H17" s="30" t="str">
        <f>IF(G16="","",IF(G16&gt;I16,"",IF(G16&lt;I16,"","PK")))</f>
        <v/>
      </c>
      <c r="I17" s="35"/>
      <c r="J17" s="213"/>
      <c r="K17" s="229"/>
      <c r="L17" s="201"/>
      <c r="M17" s="201"/>
      <c r="N17" s="23"/>
      <c r="O17" s="203"/>
      <c r="P17" s="205"/>
      <c r="Q17" s="222"/>
      <c r="R17" s="209"/>
      <c r="S17" s="211"/>
      <c r="T17" s="213"/>
      <c r="U17" s="41"/>
      <c r="V17" s="30" t="str">
        <f>IF(U16="","",IF(U16&gt;W16,"",IF(U16&lt;W16,"","PK")))</f>
        <v/>
      </c>
      <c r="W17" s="35"/>
      <c r="X17" s="213"/>
      <c r="Y17" s="215"/>
      <c r="Z17" s="201"/>
      <c r="AA17" s="201"/>
    </row>
    <row r="18" spans="1:27" ht="10.25" customHeight="1">
      <c r="A18" s="202">
        <v>6</v>
      </c>
      <c r="B18" s="204">
        <v>0.625</v>
      </c>
      <c r="C18" s="235"/>
      <c r="D18" s="208" t="s">
        <v>154</v>
      </c>
      <c r="E18" s="210"/>
      <c r="F18" s="212" t="str">
        <f>大会組合せ表!D8</f>
        <v>旭ＦＣＪｒ</v>
      </c>
      <c r="G18" s="36"/>
      <c r="H18" s="32" t="s">
        <v>13</v>
      </c>
      <c r="I18" s="33"/>
      <c r="J18" s="212" t="str">
        <f>大会組合せ表!C6</f>
        <v>三樹平田ＳＣ</v>
      </c>
      <c r="K18" s="236"/>
      <c r="L18" s="200" t="str">
        <f>J10</f>
        <v>加西ＦＣロッソ</v>
      </c>
      <c r="M18" s="200" t="str">
        <f>X28</f>
        <v>加美ＦＣＪｒ</v>
      </c>
      <c r="N18" s="23"/>
      <c r="O18" s="202">
        <v>6</v>
      </c>
      <c r="P18" s="204">
        <v>0.625</v>
      </c>
      <c r="Q18" s="235"/>
      <c r="R18" s="234">
        <v>14</v>
      </c>
      <c r="S18" s="210"/>
      <c r="T18" s="212" t="str">
        <f>大会組合せ表!H8</f>
        <v>小野南ユベントス</v>
      </c>
      <c r="U18" s="39"/>
      <c r="V18" s="40" t="s">
        <v>13</v>
      </c>
      <c r="W18" s="33"/>
      <c r="X18" s="212" t="str">
        <f>大会組合せ表!G6</f>
        <v>日野ＦＣ</v>
      </c>
      <c r="Y18" s="214"/>
      <c r="Z18" s="200" t="str">
        <f>X10</f>
        <v>河合ＳＳＤ</v>
      </c>
      <c r="AA18" s="200" t="str">
        <f>T12</f>
        <v>八千代少年ＳＣ</v>
      </c>
    </row>
    <row r="19" spans="1:27" ht="10.25" customHeight="1">
      <c r="A19" s="203"/>
      <c r="B19" s="205"/>
      <c r="C19" s="222"/>
      <c r="D19" s="209"/>
      <c r="E19" s="211"/>
      <c r="F19" s="213"/>
      <c r="G19" s="38"/>
      <c r="H19" s="35" t="str">
        <f>IF(G18="","",IF(G18&gt;I18,"",IF(G18&lt;I18,"","PK")))</f>
        <v/>
      </c>
      <c r="I19" s="35"/>
      <c r="J19" s="213"/>
      <c r="K19" s="229"/>
      <c r="L19" s="201"/>
      <c r="M19" s="201"/>
      <c r="N19" s="23"/>
      <c r="O19" s="203"/>
      <c r="P19" s="205"/>
      <c r="Q19" s="222"/>
      <c r="R19" s="209"/>
      <c r="S19" s="211"/>
      <c r="T19" s="213"/>
      <c r="U19" s="41"/>
      <c r="V19" s="35" t="str">
        <f>IF(U18="","",IF(U18&gt;W18,"",IF(U18&lt;W18,"","PK")))</f>
        <v/>
      </c>
      <c r="W19" s="35"/>
      <c r="X19" s="213"/>
      <c r="Y19" s="215"/>
      <c r="Z19" s="201"/>
      <c r="AA19" s="201"/>
    </row>
    <row r="20" spans="1:27" ht="10.25" hidden="1" customHeight="1">
      <c r="A20" s="202"/>
      <c r="B20" s="204"/>
      <c r="C20" s="235"/>
      <c r="D20" s="234"/>
      <c r="E20" s="210"/>
      <c r="F20" s="212"/>
      <c r="G20" s="31"/>
      <c r="H20" s="40" t="s">
        <v>13</v>
      </c>
      <c r="I20" s="33"/>
      <c r="J20" s="212"/>
      <c r="K20" s="214"/>
      <c r="L20" s="237"/>
      <c r="M20" s="237"/>
      <c r="N20" s="23"/>
      <c r="O20" s="202"/>
      <c r="P20" s="204"/>
      <c r="Q20" s="235"/>
      <c r="R20" s="202"/>
      <c r="S20" s="210"/>
      <c r="T20" s="212"/>
      <c r="U20" s="39"/>
      <c r="V20" s="40" t="s">
        <v>13</v>
      </c>
      <c r="W20" s="33"/>
      <c r="X20" s="212"/>
      <c r="Y20" s="214"/>
      <c r="Z20" s="237"/>
      <c r="AA20" s="237"/>
    </row>
    <row r="21" spans="1:27" ht="10.25" hidden="1" customHeight="1">
      <c r="A21" s="203"/>
      <c r="B21" s="205"/>
      <c r="C21" s="222"/>
      <c r="D21" s="209"/>
      <c r="E21" s="211"/>
      <c r="F21" s="213"/>
      <c r="G21" s="34"/>
      <c r="H21" s="35" t="str">
        <f>IF(G20="","",IF(G20&gt;I20,"",IF(G20&lt;I20,"","PK")))</f>
        <v/>
      </c>
      <c r="I21" s="35"/>
      <c r="J21" s="213"/>
      <c r="K21" s="215"/>
      <c r="L21" s="239"/>
      <c r="M21" s="239"/>
      <c r="N21" s="23"/>
      <c r="O21" s="203"/>
      <c r="P21" s="205"/>
      <c r="Q21" s="222"/>
      <c r="R21" s="240"/>
      <c r="S21" s="211"/>
      <c r="T21" s="213"/>
      <c r="U21" s="41"/>
      <c r="V21" s="35" t="str">
        <f>IF(U20="","",IF(U20&gt;W20,"",IF(U20&lt;W20,"","PK")))</f>
        <v/>
      </c>
      <c r="W21" s="35"/>
      <c r="X21" s="213"/>
      <c r="Y21" s="215"/>
      <c r="Z21" s="238"/>
      <c r="AA21" s="238"/>
    </row>
    <row r="22" spans="1:27" ht="7.25" customHeight="1">
      <c r="L22" s="23"/>
      <c r="M22" s="23"/>
      <c r="R22" s="7"/>
      <c r="Z22" s="23"/>
      <c r="AA22" s="23"/>
    </row>
    <row r="23" spans="1:27" ht="17">
      <c r="X23" s="216"/>
      <c r="Y23" s="216"/>
      <c r="Z23" s="216"/>
      <c r="AA23" s="216"/>
    </row>
    <row r="24" spans="1:27" s="70" customFormat="1" ht="15">
      <c r="A24" s="68" t="s">
        <v>64</v>
      </c>
      <c r="B24" s="69" t="s">
        <v>108</v>
      </c>
      <c r="O24" s="68" t="s">
        <v>64</v>
      </c>
      <c r="P24" s="69" t="s">
        <v>107</v>
      </c>
    </row>
    <row r="25" spans="1:27" ht="15" thickBot="1">
      <c r="A25" s="25" t="s">
        <v>14</v>
      </c>
      <c r="B25" s="217" t="s">
        <v>15</v>
      </c>
      <c r="C25" s="218"/>
      <c r="D25" s="26" t="s">
        <v>22</v>
      </c>
      <c r="E25" s="12"/>
      <c r="F25" s="13"/>
      <c r="G25" s="13"/>
      <c r="H25" s="14" t="s">
        <v>16</v>
      </c>
      <c r="I25" s="14"/>
      <c r="J25" s="13"/>
      <c r="K25" s="15"/>
      <c r="L25" s="27" t="s">
        <v>17</v>
      </c>
      <c r="M25" s="28" t="s">
        <v>23</v>
      </c>
      <c r="O25" s="25" t="s">
        <v>14</v>
      </c>
      <c r="P25" s="217" t="s">
        <v>15</v>
      </c>
      <c r="Q25" s="218"/>
      <c r="R25" s="26" t="s">
        <v>22</v>
      </c>
      <c r="S25" s="12"/>
      <c r="T25" s="13"/>
      <c r="U25" s="13"/>
      <c r="V25" s="14" t="s">
        <v>16</v>
      </c>
      <c r="W25" s="14"/>
      <c r="X25" s="13"/>
      <c r="Y25" s="15"/>
      <c r="Z25" s="27" t="s">
        <v>17</v>
      </c>
      <c r="AA25" s="28" t="s">
        <v>23</v>
      </c>
    </row>
    <row r="26" spans="1:27" ht="10.25" customHeight="1" thickTop="1">
      <c r="A26" s="202">
        <v>1</v>
      </c>
      <c r="B26" s="220">
        <v>0.41666666666666669</v>
      </c>
      <c r="C26" s="241"/>
      <c r="D26" s="223">
        <v>5</v>
      </c>
      <c r="E26" s="224"/>
      <c r="F26" s="226" t="str">
        <f>大会組合せ表!G12</f>
        <v>小野東ＳＳＤ</v>
      </c>
      <c r="G26" s="29"/>
      <c r="H26" s="17" t="s">
        <v>13</v>
      </c>
      <c r="I26" s="30"/>
      <c r="J26" s="226" t="str">
        <f>大会組合せ表!F14</f>
        <v>西脇ＦＣ</v>
      </c>
      <c r="K26" s="228"/>
      <c r="L26" s="227" t="str">
        <f>F28</f>
        <v>ＬＵＺ零壱ＦＣ</v>
      </c>
      <c r="M26" s="227" t="str">
        <f>T18</f>
        <v>小野南ユベントス</v>
      </c>
      <c r="O26" s="202">
        <v>1</v>
      </c>
      <c r="P26" s="220">
        <v>0.41666666666666669</v>
      </c>
      <c r="Q26" s="241"/>
      <c r="R26" s="242" t="s">
        <v>153</v>
      </c>
      <c r="S26" s="224"/>
      <c r="T26" s="212" t="str">
        <f>大会組合せ表!K12</f>
        <v>中町ＦＣＪｒ</v>
      </c>
      <c r="U26" s="29"/>
      <c r="V26" s="17" t="s">
        <v>13</v>
      </c>
      <c r="W26" s="30"/>
      <c r="X26" s="212" t="str">
        <f>大会組合せ表!J14</f>
        <v>八千代少年ＳＣ</v>
      </c>
      <c r="Y26" s="228"/>
      <c r="Z26" s="227" t="str">
        <f>X32</f>
        <v>加西ＦＣ</v>
      </c>
      <c r="AA26" s="227" t="str">
        <f>T28</f>
        <v>イルソーレ加東ＦＣ</v>
      </c>
    </row>
    <row r="27" spans="1:27" ht="10.25" customHeight="1">
      <c r="A27" s="203"/>
      <c r="B27" s="205"/>
      <c r="C27" s="222"/>
      <c r="D27" s="209"/>
      <c r="E27" s="225"/>
      <c r="F27" s="213"/>
      <c r="G27" s="29"/>
      <c r="H27" s="30" t="str">
        <f>IF(G26="","",IF(G26&gt;I26,"",IF(G26&lt;I26,"","PK")))</f>
        <v/>
      </c>
      <c r="I27" s="30"/>
      <c r="J27" s="213"/>
      <c r="K27" s="229"/>
      <c r="L27" s="201"/>
      <c r="M27" s="201"/>
      <c r="O27" s="203"/>
      <c r="P27" s="205"/>
      <c r="Q27" s="222"/>
      <c r="R27" s="209"/>
      <c r="S27" s="225"/>
      <c r="T27" s="213"/>
      <c r="U27" s="29"/>
      <c r="V27" s="30" t="str">
        <f>IF(U26="","",IF(U26&gt;W26,"",IF(U26&lt;W26,"","PK")))</f>
        <v/>
      </c>
      <c r="W27" s="30"/>
      <c r="X27" s="213"/>
      <c r="Y27" s="229"/>
      <c r="Z27" s="201"/>
      <c r="AA27" s="201"/>
    </row>
    <row r="28" spans="1:27" ht="10.25" customHeight="1">
      <c r="A28" s="202">
        <v>2</v>
      </c>
      <c r="B28" s="204">
        <v>0.45833333333333331</v>
      </c>
      <c r="C28" s="235"/>
      <c r="D28" s="234">
        <v>3</v>
      </c>
      <c r="E28" s="210"/>
      <c r="F28" s="212" t="str">
        <f>大会組合せ表!K6</f>
        <v>ＬＵＺ零壱ＦＣ</v>
      </c>
      <c r="G28" s="31"/>
      <c r="H28" s="40" t="s">
        <v>13</v>
      </c>
      <c r="I28" s="33"/>
      <c r="J28" s="212" t="str">
        <f>大会組合せ表!J8</f>
        <v>社ＦＣＪｒ</v>
      </c>
      <c r="K28" s="236"/>
      <c r="L28" s="200" t="str">
        <f>J14</f>
        <v>旭ＦＣＪｒ</v>
      </c>
      <c r="M28" s="200" t="str">
        <f>J26</f>
        <v>西脇ＦＣ</v>
      </c>
      <c r="O28" s="202">
        <v>2</v>
      </c>
      <c r="P28" s="204">
        <v>0.45833333333333331</v>
      </c>
      <c r="Q28" s="235"/>
      <c r="R28" s="234">
        <v>4</v>
      </c>
      <c r="S28" s="210"/>
      <c r="T28" s="212" t="str">
        <f>大会組合せ表!C12</f>
        <v>イルソーレ加東ＦＣ</v>
      </c>
      <c r="U28" s="31"/>
      <c r="V28" s="32" t="s">
        <v>13</v>
      </c>
      <c r="W28" s="33"/>
      <c r="X28" s="212" t="str">
        <f>大会組合せ表!B14</f>
        <v>加美ＦＣＪｒ</v>
      </c>
      <c r="Y28" s="236"/>
      <c r="Z28" s="200" t="str">
        <f>T26</f>
        <v>中町ＦＣＪｒ</v>
      </c>
      <c r="AA28" s="243" t="str">
        <f>J32</f>
        <v>小野南バレンシア</v>
      </c>
    </row>
    <row r="29" spans="1:27" ht="10.25" customHeight="1">
      <c r="A29" s="203"/>
      <c r="B29" s="205"/>
      <c r="C29" s="222"/>
      <c r="D29" s="209"/>
      <c r="E29" s="211"/>
      <c r="F29" s="213"/>
      <c r="G29" s="34"/>
      <c r="H29" s="30"/>
      <c r="I29" s="35"/>
      <c r="J29" s="213"/>
      <c r="K29" s="229"/>
      <c r="L29" s="201"/>
      <c r="M29" s="201"/>
      <c r="O29" s="203"/>
      <c r="P29" s="205"/>
      <c r="Q29" s="222"/>
      <c r="R29" s="209"/>
      <c r="S29" s="211"/>
      <c r="T29" s="213"/>
      <c r="U29" s="34"/>
      <c r="V29" s="30" t="str">
        <f>IF(U28="","",IF(U28&gt;W28,"",IF(U28&lt;W28,"","PK")))</f>
        <v/>
      </c>
      <c r="W29" s="35"/>
      <c r="X29" s="213"/>
      <c r="Y29" s="229"/>
      <c r="Z29" s="201"/>
      <c r="AA29" s="244"/>
    </row>
    <row r="30" spans="1:27" ht="10.25" customHeight="1">
      <c r="A30" s="202">
        <v>3</v>
      </c>
      <c r="B30" s="204">
        <v>0.5</v>
      </c>
      <c r="C30" s="235"/>
      <c r="D30" s="208"/>
      <c r="E30" s="210"/>
      <c r="F30" s="212"/>
      <c r="G30" s="36"/>
      <c r="H30" s="32" t="s">
        <v>13</v>
      </c>
      <c r="I30" s="33"/>
      <c r="J30" s="212"/>
      <c r="K30" s="236"/>
      <c r="L30" s="200"/>
      <c r="M30" s="200"/>
      <c r="O30" s="202">
        <v>3</v>
      </c>
      <c r="P30" s="204">
        <v>0.5</v>
      </c>
      <c r="Q30" s="235"/>
      <c r="R30" s="245"/>
      <c r="S30" s="210"/>
      <c r="T30" s="212"/>
      <c r="U30" s="39"/>
      <c r="V30" s="40" t="s">
        <v>13</v>
      </c>
      <c r="W30" s="33"/>
      <c r="X30" s="212"/>
      <c r="Y30" s="236"/>
      <c r="Z30" s="200"/>
      <c r="AA30" s="200"/>
    </row>
    <row r="31" spans="1:27" ht="10.25" customHeight="1">
      <c r="A31" s="203"/>
      <c r="B31" s="205"/>
      <c r="C31" s="222"/>
      <c r="D31" s="209"/>
      <c r="E31" s="211"/>
      <c r="F31" s="213"/>
      <c r="G31" s="38"/>
      <c r="H31" s="30" t="str">
        <f>IF(G30="","",IF(G30&gt;I30,"",IF(G30&lt;I30,"","PK")))</f>
        <v/>
      </c>
      <c r="I31" s="35"/>
      <c r="J31" s="213"/>
      <c r="K31" s="229"/>
      <c r="L31" s="201"/>
      <c r="M31" s="201"/>
      <c r="O31" s="203"/>
      <c r="P31" s="205"/>
      <c r="Q31" s="222"/>
      <c r="R31" s="240"/>
      <c r="S31" s="211"/>
      <c r="T31" s="213"/>
      <c r="U31" s="41"/>
      <c r="V31" s="35" t="str">
        <f>IF(U30="","",IF(U30&gt;W30,"",IF(U30&lt;W30,"","PK")))</f>
        <v/>
      </c>
      <c r="W31" s="35"/>
      <c r="X31" s="213"/>
      <c r="Y31" s="229"/>
      <c r="Z31" s="201"/>
      <c r="AA31" s="201"/>
    </row>
    <row r="32" spans="1:27" ht="10.25" customHeight="1">
      <c r="A32" s="202">
        <v>4</v>
      </c>
      <c r="B32" s="204">
        <v>0.54166666666666663</v>
      </c>
      <c r="C32" s="235"/>
      <c r="D32" s="234">
        <v>9</v>
      </c>
      <c r="E32" s="210"/>
      <c r="F32" s="212" t="str">
        <f>大会組合せ表!J8</f>
        <v>社ＦＣＪｒ</v>
      </c>
      <c r="G32" s="39"/>
      <c r="H32" s="40" t="s">
        <v>13</v>
      </c>
      <c r="I32" s="33"/>
      <c r="J32" s="212" t="str">
        <f>大会組合せ表!L8</f>
        <v>小野南バレンシア</v>
      </c>
      <c r="K32" s="214"/>
      <c r="L32" s="200" t="str">
        <f>J34</f>
        <v>小野東ＳＳＤ</v>
      </c>
      <c r="M32" s="200" t="str">
        <f>F28</f>
        <v>ＬＵＺ零壱ＦＣ</v>
      </c>
      <c r="N32" s="23"/>
      <c r="O32" s="202">
        <v>4</v>
      </c>
      <c r="P32" s="204">
        <v>0.54166666666666663</v>
      </c>
      <c r="Q32" s="235"/>
      <c r="R32" s="202">
        <v>10</v>
      </c>
      <c r="S32" s="210"/>
      <c r="T32" s="212" t="str">
        <f>大会組合せ表!B14</f>
        <v>加美ＦＣＪｒ</v>
      </c>
      <c r="U32" s="39"/>
      <c r="V32" s="40" t="s">
        <v>13</v>
      </c>
      <c r="W32" s="33"/>
      <c r="X32" s="212" t="str">
        <f>大会組合せ表!D14</f>
        <v>加西ＦＣ</v>
      </c>
      <c r="Y32" s="236"/>
      <c r="Z32" s="200" t="str">
        <f>T28</f>
        <v>イルソーレ加東ＦＣ</v>
      </c>
      <c r="AA32" s="200" t="str">
        <f>T10</f>
        <v>日野ＦＣ</v>
      </c>
    </row>
    <row r="33" spans="1:27" ht="10.25" customHeight="1">
      <c r="A33" s="203"/>
      <c r="B33" s="205"/>
      <c r="C33" s="222"/>
      <c r="D33" s="209"/>
      <c r="E33" s="211"/>
      <c r="F33" s="213"/>
      <c r="G33" s="41"/>
      <c r="H33" s="30"/>
      <c r="I33" s="35"/>
      <c r="J33" s="213"/>
      <c r="K33" s="215"/>
      <c r="L33" s="201"/>
      <c r="M33" s="201"/>
      <c r="N33" s="23"/>
      <c r="O33" s="203"/>
      <c r="P33" s="205"/>
      <c r="Q33" s="222"/>
      <c r="R33" s="240"/>
      <c r="S33" s="211"/>
      <c r="T33" s="213"/>
      <c r="U33" s="41"/>
      <c r="V33" s="35" t="str">
        <f>IF(U32="","",IF(U32&gt;W32,"",IF(U32&lt;W32,"","PK")))</f>
        <v/>
      </c>
      <c r="W33" s="35"/>
      <c r="X33" s="213"/>
      <c r="Y33" s="229"/>
      <c r="Z33" s="201"/>
      <c r="AA33" s="201"/>
    </row>
    <row r="34" spans="1:27" ht="10.25" customHeight="1">
      <c r="A34" s="202">
        <v>5</v>
      </c>
      <c r="B34" s="204">
        <v>0.58333333333333337</v>
      </c>
      <c r="C34" s="235"/>
      <c r="D34" s="208" t="s">
        <v>125</v>
      </c>
      <c r="E34" s="210"/>
      <c r="F34" s="212" t="str">
        <f>大会組合せ表!H14</f>
        <v>Ｍ．ＳＥＲＩＯ．ＦＣ</v>
      </c>
      <c r="G34" s="31"/>
      <c r="H34" s="40" t="s">
        <v>13</v>
      </c>
      <c r="I34" s="33"/>
      <c r="J34" s="212" t="str">
        <f>大会組合せ表!G12</f>
        <v>小野東ＳＳＤ</v>
      </c>
      <c r="K34" s="214"/>
      <c r="L34" s="200" t="str">
        <f>J32</f>
        <v>小野南バレンシア</v>
      </c>
      <c r="M34" s="200" t="str">
        <f>F32</f>
        <v>社ＦＣＪｒ</v>
      </c>
      <c r="N34" s="23"/>
      <c r="O34" s="202">
        <v>5</v>
      </c>
      <c r="P34" s="204">
        <v>0.58333333333333337</v>
      </c>
      <c r="Q34" s="235"/>
      <c r="R34" s="202">
        <v>18</v>
      </c>
      <c r="S34" s="210"/>
      <c r="T34" s="212" t="str">
        <f>大会組合せ表!L14</f>
        <v>ジンガ三木ＳＣ</v>
      </c>
      <c r="U34" s="31"/>
      <c r="V34" s="40" t="s">
        <v>13</v>
      </c>
      <c r="W34" s="33"/>
      <c r="X34" s="212" t="str">
        <f>大会組合せ表!K12</f>
        <v>中町ＦＣＪｒ</v>
      </c>
      <c r="Y34" s="214"/>
      <c r="Z34" s="200" t="str">
        <f>X28</f>
        <v>加美ＦＣＪｒ</v>
      </c>
      <c r="AA34" s="200" t="str">
        <f>X32</f>
        <v>加西ＦＣ</v>
      </c>
    </row>
    <row r="35" spans="1:27" ht="10.25" customHeight="1">
      <c r="A35" s="203"/>
      <c r="B35" s="205"/>
      <c r="C35" s="222"/>
      <c r="D35" s="209"/>
      <c r="E35" s="211"/>
      <c r="F35" s="213"/>
      <c r="G35" s="34"/>
      <c r="H35" s="35" t="str">
        <f>IF(G34="","",IF(G34&gt;I34,"",IF(G34&lt;I34,"","PK")))</f>
        <v/>
      </c>
      <c r="I35" s="35"/>
      <c r="J35" s="213"/>
      <c r="K35" s="215"/>
      <c r="L35" s="201"/>
      <c r="M35" s="201"/>
      <c r="N35" s="23"/>
      <c r="O35" s="203"/>
      <c r="P35" s="205"/>
      <c r="Q35" s="222"/>
      <c r="R35" s="240"/>
      <c r="S35" s="211"/>
      <c r="T35" s="213"/>
      <c r="U35" s="34"/>
      <c r="V35" s="35" t="str">
        <f>IF(U34="","",IF(U34&gt;W34,"",IF(U34&lt;W34,"","PK")))</f>
        <v/>
      </c>
      <c r="W35" s="35"/>
      <c r="X35" s="213"/>
      <c r="Y35" s="215"/>
      <c r="Z35" s="201"/>
      <c r="AA35" s="201"/>
    </row>
    <row r="36" spans="1:27" ht="10.25" customHeight="1">
      <c r="A36" s="202">
        <v>6</v>
      </c>
      <c r="B36" s="204">
        <v>0.625</v>
      </c>
      <c r="C36" s="206"/>
      <c r="D36" s="208" t="s">
        <v>124</v>
      </c>
      <c r="E36" s="210"/>
      <c r="F36" s="212" t="str">
        <f>大会組合せ表!L8</f>
        <v>小野南バレンシア</v>
      </c>
      <c r="G36" s="31"/>
      <c r="H36" s="40" t="s">
        <v>13</v>
      </c>
      <c r="I36" s="33"/>
      <c r="J36" s="212" t="str">
        <f>大会組合せ表!K6</f>
        <v>ＬＵＺ零壱ＦＣ</v>
      </c>
      <c r="K36" s="214"/>
      <c r="L36" s="200" t="str">
        <f>F32</f>
        <v>社ＦＣＪｒ</v>
      </c>
      <c r="M36" s="200" t="str">
        <f>J34</f>
        <v>小野東ＳＳＤ</v>
      </c>
      <c r="O36" s="202">
        <v>6</v>
      </c>
      <c r="P36" s="204">
        <v>0.625</v>
      </c>
      <c r="Q36" s="235"/>
      <c r="R36" s="245" t="s">
        <v>94</v>
      </c>
      <c r="S36" s="210"/>
      <c r="T36" s="212" t="str">
        <f>大会組合せ表!D14</f>
        <v>加西ＦＣ</v>
      </c>
      <c r="U36" s="31"/>
      <c r="V36" s="40" t="s">
        <v>13</v>
      </c>
      <c r="W36" s="33"/>
      <c r="X36" s="212" t="str">
        <f>大会組合せ表!C12</f>
        <v>イルソーレ加東ＦＣ</v>
      </c>
      <c r="Y36" s="214"/>
      <c r="Z36" s="200" t="str">
        <f>T34</f>
        <v>ジンガ三木ＳＣ</v>
      </c>
      <c r="AA36" s="200" t="str">
        <f>X34</f>
        <v>中町ＦＣＪｒ</v>
      </c>
    </row>
    <row r="37" spans="1:27" ht="10.25" customHeight="1">
      <c r="A37" s="203"/>
      <c r="B37" s="205"/>
      <c r="C37" s="207"/>
      <c r="D37" s="209"/>
      <c r="E37" s="211"/>
      <c r="F37" s="213"/>
      <c r="G37" s="34"/>
      <c r="H37" s="35" t="str">
        <f>IF(G36="","",IF(G36&gt;I36,"",IF(G36&lt;I36,"","PK")))</f>
        <v/>
      </c>
      <c r="I37" s="35"/>
      <c r="J37" s="213"/>
      <c r="K37" s="215"/>
      <c r="L37" s="201"/>
      <c r="M37" s="201"/>
      <c r="O37" s="203"/>
      <c r="P37" s="205"/>
      <c r="Q37" s="222"/>
      <c r="R37" s="240"/>
      <c r="S37" s="211"/>
      <c r="T37" s="213"/>
      <c r="U37" s="34"/>
      <c r="V37" s="35" t="str">
        <f>IF(U36="","",IF(U36&gt;W36,"",IF(U36&lt;W36,"","PK")))</f>
        <v/>
      </c>
      <c r="W37" s="35"/>
      <c r="X37" s="213"/>
      <c r="Y37" s="215"/>
      <c r="Z37" s="201"/>
      <c r="AA37" s="201"/>
    </row>
    <row r="38" spans="1:27" ht="10.25" hidden="1" customHeight="1">
      <c r="A38" s="202">
        <v>7</v>
      </c>
      <c r="B38" s="204">
        <v>0.64583333333333337</v>
      </c>
      <c r="C38" s="206"/>
      <c r="D38" s="208"/>
      <c r="E38" s="210"/>
      <c r="F38" s="212">
        <f>大会組合せ表!L12</f>
        <v>0</v>
      </c>
      <c r="G38" s="31"/>
      <c r="H38" s="40" t="s">
        <v>13</v>
      </c>
      <c r="I38" s="33"/>
      <c r="J38" s="212">
        <f>大会組合せ表!J12</f>
        <v>0</v>
      </c>
      <c r="K38" s="214"/>
      <c r="L38" s="237" t="s">
        <v>24</v>
      </c>
      <c r="M38" s="237" t="s">
        <v>25</v>
      </c>
      <c r="O38" s="202">
        <v>6</v>
      </c>
      <c r="P38" s="204">
        <v>0.64583333333333337</v>
      </c>
      <c r="Q38" s="235"/>
      <c r="R38" s="245"/>
      <c r="S38" s="210"/>
      <c r="T38" s="212" t="str">
        <f>大会組合せ表!J14</f>
        <v>八千代少年ＳＣ</v>
      </c>
      <c r="U38" s="31"/>
      <c r="V38" s="40" t="s">
        <v>13</v>
      </c>
      <c r="W38" s="33"/>
      <c r="X38" s="212" t="str">
        <f>大会組合せ表!L14</f>
        <v>ジンガ三木ＳＣ</v>
      </c>
      <c r="Y38" s="214"/>
      <c r="Z38" s="237" t="s">
        <v>24</v>
      </c>
      <c r="AA38" s="237" t="s">
        <v>25</v>
      </c>
    </row>
    <row r="39" spans="1:27" ht="10.25" hidden="1" customHeight="1">
      <c r="A39" s="203"/>
      <c r="B39" s="205"/>
      <c r="C39" s="207"/>
      <c r="D39" s="209"/>
      <c r="E39" s="211"/>
      <c r="F39" s="213"/>
      <c r="G39" s="34"/>
      <c r="H39" s="35" t="str">
        <f>IF(G38="","",IF(G38&gt;I38,"",IF(G38&lt;I38,"","PK")))</f>
        <v/>
      </c>
      <c r="I39" s="35"/>
      <c r="J39" s="213"/>
      <c r="K39" s="215"/>
      <c r="L39" s="239"/>
      <c r="M39" s="239"/>
      <c r="O39" s="203"/>
      <c r="P39" s="205"/>
      <c r="Q39" s="222"/>
      <c r="R39" s="240"/>
      <c r="S39" s="211"/>
      <c r="T39" s="213"/>
      <c r="U39" s="34"/>
      <c r="V39" s="35" t="str">
        <f>IF(U38="","",IF(U38&gt;W38,"",IF(U38&lt;W38,"","PK")))</f>
        <v/>
      </c>
      <c r="W39" s="35"/>
      <c r="X39" s="213"/>
      <c r="Y39" s="215"/>
      <c r="Z39" s="239"/>
      <c r="AA39" s="239"/>
    </row>
    <row r="40" spans="1:27" ht="10.25" hidden="1" customHeight="1">
      <c r="A40" s="202"/>
      <c r="B40" s="204"/>
      <c r="C40" s="235"/>
      <c r="D40" s="234"/>
      <c r="E40" s="210"/>
      <c r="F40" s="212"/>
      <c r="G40" s="31"/>
      <c r="H40" s="40" t="s">
        <v>13</v>
      </c>
      <c r="I40" s="33"/>
      <c r="J40" s="212"/>
      <c r="K40" s="214"/>
      <c r="L40" s="237"/>
      <c r="M40" s="237"/>
      <c r="N40" s="23"/>
      <c r="O40" s="202"/>
      <c r="P40" s="204"/>
      <c r="Q40" s="235"/>
      <c r="R40" s="202"/>
      <c r="S40" s="210"/>
      <c r="T40" s="212"/>
      <c r="U40" s="39"/>
      <c r="V40" s="40" t="s">
        <v>13</v>
      </c>
      <c r="W40" s="33"/>
      <c r="X40" s="212"/>
      <c r="Y40" s="214"/>
      <c r="Z40" s="237"/>
      <c r="AA40" s="237"/>
    </row>
    <row r="41" spans="1:27" ht="10.25" hidden="1" customHeight="1">
      <c r="A41" s="203"/>
      <c r="B41" s="205"/>
      <c r="C41" s="222"/>
      <c r="D41" s="209"/>
      <c r="E41" s="211"/>
      <c r="F41" s="213"/>
      <c r="G41" s="34"/>
      <c r="H41" s="35" t="str">
        <f>IF(G40="","",IF(G40&gt;I40,"",IF(G40&lt;I40,"","PK")))</f>
        <v/>
      </c>
      <c r="I41" s="35"/>
      <c r="J41" s="213"/>
      <c r="K41" s="215"/>
      <c r="L41" s="239"/>
      <c r="M41" s="239"/>
      <c r="N41" s="23"/>
      <c r="O41" s="203"/>
      <c r="P41" s="205"/>
      <c r="Q41" s="222"/>
      <c r="R41" s="240"/>
      <c r="S41" s="211"/>
      <c r="T41" s="213"/>
      <c r="U41" s="41"/>
      <c r="V41" s="35" t="str">
        <f>IF(U40="","",IF(U40&gt;W40,"",IF(U40&lt;W40,"","PK")))</f>
        <v/>
      </c>
      <c r="W41" s="35"/>
      <c r="X41" s="213"/>
      <c r="Y41" s="215"/>
      <c r="Z41" s="238"/>
      <c r="AA41" s="238"/>
    </row>
    <row r="42" spans="1:27" ht="14" customHeight="1">
      <c r="D42" s="7"/>
    </row>
    <row r="43" spans="1:27" s="10" customFormat="1" ht="17" customHeight="1">
      <c r="A43" s="42"/>
      <c r="M43" s="11"/>
      <c r="O43" s="43"/>
      <c r="X43" s="24" t="s">
        <v>105</v>
      </c>
    </row>
    <row r="44" spans="1:27" ht="14" customHeight="1">
      <c r="X44" s="216">
        <v>45788</v>
      </c>
      <c r="Y44" s="216"/>
      <c r="Z44" s="216"/>
      <c r="AA44" s="216"/>
    </row>
    <row r="45" spans="1:27" ht="3" customHeight="1">
      <c r="X45" s="24"/>
    </row>
    <row r="46" spans="1:27" s="70" customFormat="1" ht="15">
      <c r="A46" s="68" t="s">
        <v>64</v>
      </c>
      <c r="B46" s="69" t="s">
        <v>95</v>
      </c>
      <c r="O46" s="68" t="s">
        <v>64</v>
      </c>
      <c r="P46" s="69" t="s">
        <v>128</v>
      </c>
    </row>
    <row r="47" spans="1:27" ht="15" thickBot="1">
      <c r="A47" s="25" t="s">
        <v>14</v>
      </c>
      <c r="B47" s="217" t="s">
        <v>15</v>
      </c>
      <c r="C47" s="218"/>
      <c r="D47" s="26" t="s">
        <v>22</v>
      </c>
      <c r="E47" s="12"/>
      <c r="F47" s="13"/>
      <c r="G47" s="13"/>
      <c r="H47" s="14" t="s">
        <v>16</v>
      </c>
      <c r="I47" s="14"/>
      <c r="J47" s="13"/>
      <c r="K47" s="15"/>
      <c r="L47" s="16" t="s">
        <v>17</v>
      </c>
      <c r="M47" s="19" t="s">
        <v>23</v>
      </c>
      <c r="O47" s="25" t="s">
        <v>14</v>
      </c>
      <c r="P47" s="217" t="s">
        <v>15</v>
      </c>
      <c r="Q47" s="218"/>
      <c r="R47" s="26" t="s">
        <v>22</v>
      </c>
      <c r="S47" s="12"/>
      <c r="T47" s="13"/>
      <c r="U47" s="13"/>
      <c r="V47" s="14" t="s">
        <v>16</v>
      </c>
      <c r="W47" s="14"/>
      <c r="X47" s="13"/>
      <c r="Y47" s="15"/>
      <c r="Z47" s="16" t="s">
        <v>17</v>
      </c>
      <c r="AA47" s="19" t="s">
        <v>23</v>
      </c>
    </row>
    <row r="48" spans="1:27" ht="10.25" customHeight="1" thickTop="1">
      <c r="A48" s="202">
        <v>1</v>
      </c>
      <c r="B48" s="220">
        <v>0.41666666666666669</v>
      </c>
      <c r="C48" s="241"/>
      <c r="D48" s="246">
        <v>19</v>
      </c>
      <c r="E48" s="224"/>
      <c r="F48" s="226" t="str">
        <f>大会組合せ表!C21</f>
        <v>１</v>
      </c>
      <c r="G48" s="44"/>
      <c r="H48" s="17" t="s">
        <v>13</v>
      </c>
      <c r="I48" s="45"/>
      <c r="J48" s="226" t="str">
        <f>大会組合せ表!C25</f>
        <v>２</v>
      </c>
      <c r="K48" s="228"/>
      <c r="L48" s="227" t="s">
        <v>126</v>
      </c>
      <c r="M48" s="200" t="str">
        <f t="shared" ref="M48" si="0">$L$48</f>
        <v>小野地区</v>
      </c>
      <c r="O48" s="202">
        <v>1</v>
      </c>
      <c r="P48" s="220">
        <v>0.41666666666666669</v>
      </c>
      <c r="Q48" s="241"/>
      <c r="R48" s="246">
        <v>20</v>
      </c>
      <c r="S48" s="224"/>
      <c r="T48" s="226" t="str">
        <f>大会組合せ表!C29</f>
        <v>３</v>
      </c>
      <c r="U48" s="44"/>
      <c r="V48" s="17" t="s">
        <v>13</v>
      </c>
      <c r="W48" s="45"/>
      <c r="X48" s="226" t="str">
        <f>大会組合せ表!C33</f>
        <v>４</v>
      </c>
      <c r="Y48" s="228"/>
      <c r="Z48" s="200" t="str">
        <f t="shared" ref="Z48:AA48" si="1">$L$48</f>
        <v>小野地区</v>
      </c>
      <c r="AA48" s="200" t="str">
        <f t="shared" si="1"/>
        <v>小野地区</v>
      </c>
    </row>
    <row r="49" spans="1:27" ht="10.25" customHeight="1">
      <c r="A49" s="203"/>
      <c r="B49" s="205"/>
      <c r="C49" s="222"/>
      <c r="D49" s="209"/>
      <c r="E49" s="225"/>
      <c r="F49" s="213"/>
      <c r="G49" s="44"/>
      <c r="H49" s="45" t="str">
        <f>IF(G48="","",IF(G48&gt;I48,"",IF(G48&lt;I48,"","PK")))</f>
        <v/>
      </c>
      <c r="I49" s="45"/>
      <c r="J49" s="213"/>
      <c r="K49" s="229"/>
      <c r="L49" s="201"/>
      <c r="M49" s="201"/>
      <c r="O49" s="203"/>
      <c r="P49" s="205"/>
      <c r="Q49" s="222"/>
      <c r="R49" s="209"/>
      <c r="S49" s="225"/>
      <c r="T49" s="213"/>
      <c r="U49" s="44"/>
      <c r="V49" s="45" t="str">
        <f>IF(U48="","",IF(U48&gt;W48,"",IF(U48&lt;W48,"","PK")))</f>
        <v/>
      </c>
      <c r="W49" s="45"/>
      <c r="X49" s="213"/>
      <c r="Y49" s="229"/>
      <c r="Z49" s="201"/>
      <c r="AA49" s="201"/>
    </row>
    <row r="50" spans="1:27" ht="10.25" customHeight="1">
      <c r="A50" s="202">
        <v>2</v>
      </c>
      <c r="B50" s="204">
        <v>0.45833333333333331</v>
      </c>
      <c r="C50" s="235"/>
      <c r="D50" s="234">
        <v>21</v>
      </c>
      <c r="E50" s="210"/>
      <c r="F50" s="212" t="str">
        <f>大会組合せ表!C37</f>
        <v>５</v>
      </c>
      <c r="G50" s="46"/>
      <c r="H50" s="32" t="s">
        <v>13</v>
      </c>
      <c r="I50" s="47"/>
      <c r="J50" s="212" t="str">
        <f>大会組合せ表!C41</f>
        <v>６</v>
      </c>
      <c r="K50" s="236"/>
      <c r="L50" s="200" t="str">
        <f>$L$48</f>
        <v>小野地区</v>
      </c>
      <c r="M50" s="200" t="str">
        <f t="shared" ref="M50" si="2">$L$48</f>
        <v>小野地区</v>
      </c>
      <c r="O50" s="202">
        <v>2</v>
      </c>
      <c r="P50" s="204">
        <v>0.45833333333333331</v>
      </c>
      <c r="Q50" s="235"/>
      <c r="R50" s="234">
        <v>22</v>
      </c>
      <c r="S50" s="210"/>
      <c r="T50" s="212" t="str">
        <f>大会組合せ表!C45</f>
        <v>７</v>
      </c>
      <c r="U50" s="46"/>
      <c r="V50" s="32" t="s">
        <v>13</v>
      </c>
      <c r="W50" s="47"/>
      <c r="X50" s="212" t="str">
        <f>大会組合せ表!C49</f>
        <v>８</v>
      </c>
      <c r="Y50" s="236"/>
      <c r="Z50" s="200" t="str">
        <f t="shared" ref="Z50:AA50" si="3">$L$48</f>
        <v>小野地区</v>
      </c>
      <c r="AA50" s="200" t="str">
        <f t="shared" si="3"/>
        <v>小野地区</v>
      </c>
    </row>
    <row r="51" spans="1:27" ht="10.25" customHeight="1">
      <c r="A51" s="203"/>
      <c r="B51" s="205"/>
      <c r="C51" s="222"/>
      <c r="D51" s="209"/>
      <c r="E51" s="211"/>
      <c r="F51" s="213"/>
      <c r="G51" s="48"/>
      <c r="H51" s="45" t="str">
        <f>IF(G50="","",IF(G50&gt;I50,"",IF(G50&lt;I50,"","PK")))</f>
        <v/>
      </c>
      <c r="I51" s="49"/>
      <c r="J51" s="213"/>
      <c r="K51" s="229"/>
      <c r="L51" s="201"/>
      <c r="M51" s="201"/>
      <c r="O51" s="203"/>
      <c r="P51" s="205"/>
      <c r="Q51" s="222"/>
      <c r="R51" s="209"/>
      <c r="S51" s="211"/>
      <c r="T51" s="213"/>
      <c r="U51" s="48"/>
      <c r="V51" s="45" t="str">
        <f>IF(U50="","",IF(U50&gt;W50,"",IF(U50&lt;W50,"","PK")))</f>
        <v/>
      </c>
      <c r="W51" s="49"/>
      <c r="X51" s="213"/>
      <c r="Y51" s="229"/>
      <c r="Z51" s="201"/>
      <c r="AA51" s="201"/>
    </row>
    <row r="52" spans="1:27" ht="10.25" customHeight="1">
      <c r="A52" s="202">
        <v>3</v>
      </c>
      <c r="B52" s="204">
        <v>0.5</v>
      </c>
      <c r="C52" s="235"/>
      <c r="D52" s="202"/>
      <c r="E52" s="210"/>
      <c r="F52" s="247" t="s">
        <v>99</v>
      </c>
      <c r="G52" s="50"/>
      <c r="H52" s="40" t="s">
        <v>13</v>
      </c>
      <c r="I52" s="47"/>
      <c r="J52" s="247" t="s">
        <v>66</v>
      </c>
      <c r="K52" s="214"/>
      <c r="L52" s="249" t="s">
        <v>82</v>
      </c>
      <c r="M52" s="200"/>
      <c r="O52" s="202">
        <v>3</v>
      </c>
      <c r="P52" s="204"/>
      <c r="Q52" s="235"/>
      <c r="R52" s="202"/>
      <c r="S52" s="210"/>
      <c r="T52" s="212"/>
      <c r="U52" s="50"/>
      <c r="V52" s="40" t="s">
        <v>13</v>
      </c>
      <c r="W52" s="47"/>
      <c r="X52" s="212"/>
      <c r="Y52" s="214"/>
      <c r="Z52" s="200"/>
      <c r="AA52" s="200"/>
    </row>
    <row r="53" spans="1:27" ht="10.25" customHeight="1">
      <c r="A53" s="203"/>
      <c r="B53" s="205"/>
      <c r="C53" s="222"/>
      <c r="D53" s="240"/>
      <c r="E53" s="211"/>
      <c r="F53" s="248"/>
      <c r="G53" s="51"/>
      <c r="H53" s="45" t="str">
        <f>IF(G52="","",IF(G52&gt;I52,"",IF(G52&lt;I52,"","PK")))</f>
        <v/>
      </c>
      <c r="I53" s="49"/>
      <c r="J53" s="248"/>
      <c r="K53" s="215"/>
      <c r="L53" s="250"/>
      <c r="M53" s="201"/>
      <c r="O53" s="203"/>
      <c r="P53" s="205"/>
      <c r="Q53" s="222"/>
      <c r="R53" s="240"/>
      <c r="S53" s="211"/>
      <c r="T53" s="213"/>
      <c r="U53" s="51"/>
      <c r="V53" s="45" t="str">
        <f>IF(U52="","",IF(U52&gt;W52,"",IF(U52&lt;W52,"","PK")))</f>
        <v/>
      </c>
      <c r="W53" s="49"/>
      <c r="X53" s="213"/>
      <c r="Y53" s="215"/>
      <c r="Z53" s="201"/>
      <c r="AA53" s="201"/>
    </row>
    <row r="54" spans="1:27" ht="10.25" customHeight="1">
      <c r="A54" s="202">
        <v>4</v>
      </c>
      <c r="B54" s="204">
        <v>0.5625</v>
      </c>
      <c r="C54" s="235"/>
      <c r="D54" s="234">
        <v>23</v>
      </c>
      <c r="E54" s="210"/>
      <c r="F54" s="212" t="s">
        <v>100</v>
      </c>
      <c r="G54" s="39"/>
      <c r="H54" s="40" t="s">
        <v>13</v>
      </c>
      <c r="I54" s="33"/>
      <c r="J54" s="212" t="s">
        <v>67</v>
      </c>
      <c r="K54" s="214"/>
      <c r="L54" s="200" t="str">
        <f t="shared" ref="L54:M54" si="4">$L$48</f>
        <v>小野地区</v>
      </c>
      <c r="M54" s="200" t="str">
        <f t="shared" si="4"/>
        <v>小野地区</v>
      </c>
      <c r="O54" s="202">
        <v>4</v>
      </c>
      <c r="P54" s="204">
        <v>0.5625</v>
      </c>
      <c r="Q54" s="235"/>
      <c r="R54" s="234">
        <v>24</v>
      </c>
      <c r="S54" s="210"/>
      <c r="T54" s="212" t="s">
        <v>70</v>
      </c>
      <c r="U54" s="39"/>
      <c r="V54" s="40" t="s">
        <v>13</v>
      </c>
      <c r="W54" s="33"/>
      <c r="X54" s="212" t="s">
        <v>68</v>
      </c>
      <c r="Y54" s="214"/>
      <c r="Z54" s="200" t="str">
        <f t="shared" ref="Z54:AA54" si="5">$L$48</f>
        <v>小野地区</v>
      </c>
      <c r="AA54" s="200" t="str">
        <f t="shared" si="5"/>
        <v>小野地区</v>
      </c>
    </row>
    <row r="55" spans="1:27" ht="10.25" customHeight="1">
      <c r="A55" s="203"/>
      <c r="B55" s="205"/>
      <c r="C55" s="222"/>
      <c r="D55" s="209"/>
      <c r="E55" s="211"/>
      <c r="F55" s="213"/>
      <c r="G55" s="41"/>
      <c r="H55" s="45" t="str">
        <f>IF(G54="","",IF(G54&gt;I54,"",IF(G54&lt;I54,"","PK")))</f>
        <v/>
      </c>
      <c r="I55" s="35"/>
      <c r="J55" s="213"/>
      <c r="K55" s="215"/>
      <c r="L55" s="201"/>
      <c r="M55" s="201"/>
      <c r="O55" s="203"/>
      <c r="P55" s="205"/>
      <c r="Q55" s="222"/>
      <c r="R55" s="209"/>
      <c r="S55" s="211"/>
      <c r="T55" s="213"/>
      <c r="U55" s="41"/>
      <c r="V55" s="45" t="str">
        <f>IF(U54="","",IF(U54&gt;W54,"",IF(U54&lt;W54,"","PK")))</f>
        <v/>
      </c>
      <c r="W55" s="35"/>
      <c r="X55" s="213"/>
      <c r="Y55" s="215"/>
      <c r="Z55" s="201"/>
      <c r="AA55" s="201"/>
    </row>
    <row r="56" spans="1:27" ht="10.25" customHeight="1">
      <c r="A56" s="202">
        <v>5</v>
      </c>
      <c r="B56" s="204"/>
      <c r="C56" s="235"/>
      <c r="D56" s="208"/>
      <c r="E56" s="210"/>
      <c r="F56" s="212"/>
      <c r="G56" s="31"/>
      <c r="H56" s="40" t="s">
        <v>13</v>
      </c>
      <c r="I56" s="33"/>
      <c r="J56" s="212"/>
      <c r="K56" s="214"/>
      <c r="L56" s="200"/>
      <c r="M56" s="200"/>
      <c r="O56" s="202">
        <v>5</v>
      </c>
      <c r="P56" s="204">
        <v>0.60416666666666663</v>
      </c>
      <c r="Q56" s="235"/>
      <c r="R56" s="234"/>
      <c r="S56" s="210"/>
      <c r="T56" s="247" t="s">
        <v>101</v>
      </c>
      <c r="U56" s="31"/>
      <c r="V56" s="40" t="s">
        <v>13</v>
      </c>
      <c r="W56" s="33"/>
      <c r="X56" s="247" t="s">
        <v>69</v>
      </c>
      <c r="Y56" s="214"/>
      <c r="Z56" s="249" t="s">
        <v>82</v>
      </c>
      <c r="AA56" s="200"/>
    </row>
    <row r="57" spans="1:27" ht="10.25" customHeight="1">
      <c r="A57" s="203"/>
      <c r="B57" s="205"/>
      <c r="C57" s="222"/>
      <c r="D57" s="209"/>
      <c r="E57" s="211"/>
      <c r="F57" s="213"/>
      <c r="G57" s="34"/>
      <c r="H57" s="35" t="str">
        <f>IF(G56="","",IF(G56&gt;I56,"",IF(G56&lt;I56,"","PK")))</f>
        <v/>
      </c>
      <c r="I57" s="35"/>
      <c r="J57" s="213"/>
      <c r="K57" s="215"/>
      <c r="L57" s="201"/>
      <c r="M57" s="201"/>
      <c r="O57" s="203"/>
      <c r="P57" s="205"/>
      <c r="Q57" s="222"/>
      <c r="R57" s="209"/>
      <c r="S57" s="211"/>
      <c r="T57" s="248"/>
      <c r="U57" s="34"/>
      <c r="V57" s="35" t="str">
        <f>IF(U56="","",IF(U56&gt;W56,"",IF(U56&lt;W56,"","PK")))</f>
        <v/>
      </c>
      <c r="W57" s="35"/>
      <c r="X57" s="248"/>
      <c r="Y57" s="215"/>
      <c r="Z57" s="250"/>
      <c r="AA57" s="201"/>
    </row>
    <row r="58" spans="1:27" ht="10.25" customHeight="1">
      <c r="A58" s="202">
        <v>6</v>
      </c>
      <c r="B58" s="204">
        <v>0.64583333333333337</v>
      </c>
      <c r="C58" s="235"/>
      <c r="D58" s="208" t="s">
        <v>18</v>
      </c>
      <c r="E58" s="210"/>
      <c r="F58" s="212" t="s">
        <v>102</v>
      </c>
      <c r="G58" s="39"/>
      <c r="H58" s="40" t="s">
        <v>13</v>
      </c>
      <c r="I58" s="33"/>
      <c r="J58" s="212" t="s">
        <v>103</v>
      </c>
      <c r="K58" s="214"/>
      <c r="L58" s="200" t="str">
        <f t="shared" ref="L58:M58" si="6">$L$48</f>
        <v>小野地区</v>
      </c>
      <c r="M58" s="200" t="str">
        <f t="shared" si="6"/>
        <v>小野地区</v>
      </c>
      <c r="O58" s="202">
        <v>6</v>
      </c>
      <c r="P58" s="204">
        <v>0.64583333333333337</v>
      </c>
      <c r="Q58" s="235"/>
      <c r="R58" s="208" t="s">
        <v>87</v>
      </c>
      <c r="S58" s="210"/>
      <c r="T58" s="212" t="s">
        <v>88</v>
      </c>
      <c r="U58" s="39"/>
      <c r="V58" s="40" t="s">
        <v>13</v>
      </c>
      <c r="W58" s="33"/>
      <c r="X58" s="212" t="s">
        <v>89</v>
      </c>
      <c r="Y58" s="214"/>
      <c r="Z58" s="200" t="str">
        <f t="shared" ref="Z58:AA58" si="7">$L$48</f>
        <v>小野地区</v>
      </c>
      <c r="AA58" s="200" t="str">
        <f t="shared" si="7"/>
        <v>小野地区</v>
      </c>
    </row>
    <row r="59" spans="1:27" ht="10.25" customHeight="1">
      <c r="A59" s="203"/>
      <c r="B59" s="205"/>
      <c r="C59" s="222"/>
      <c r="D59" s="209"/>
      <c r="E59" s="211"/>
      <c r="F59" s="213"/>
      <c r="G59" s="41"/>
      <c r="H59" s="49"/>
      <c r="I59" s="35"/>
      <c r="J59" s="213"/>
      <c r="K59" s="215"/>
      <c r="L59" s="201"/>
      <c r="M59" s="201"/>
      <c r="O59" s="203"/>
      <c r="P59" s="205"/>
      <c r="Q59" s="222"/>
      <c r="R59" s="209"/>
      <c r="S59" s="211"/>
      <c r="T59" s="213"/>
      <c r="U59" s="41"/>
      <c r="V59" s="49"/>
      <c r="W59" s="35"/>
      <c r="X59" s="213"/>
      <c r="Y59" s="215"/>
      <c r="Z59" s="201"/>
      <c r="AA59" s="201"/>
    </row>
    <row r="60" spans="1:27" customFormat="1" ht="13.25" customHeight="1">
      <c r="O60" s="52"/>
    </row>
    <row r="61" spans="1:27" customFormat="1" ht="13.25" customHeight="1">
      <c r="O61" s="52"/>
    </row>
    <row r="62" spans="1:27" customFormat="1" ht="13.25" customHeight="1">
      <c r="O62" s="52"/>
    </row>
    <row r="63" spans="1:27" customFormat="1" ht="27.75" customHeight="1">
      <c r="A63" s="52"/>
      <c r="O63" s="52"/>
    </row>
    <row r="64" spans="1:27" customFormat="1" ht="27.75" customHeight="1">
      <c r="A64" s="52"/>
      <c r="O64" s="52"/>
    </row>
    <row r="65" spans="1:15" customFormat="1" ht="27.75" customHeight="1">
      <c r="A65" s="52"/>
      <c r="O65" s="52"/>
    </row>
    <row r="66" spans="1:15" customFormat="1" ht="27.75" customHeight="1">
      <c r="A66" s="52"/>
      <c r="O66" s="52"/>
    </row>
    <row r="67" spans="1:15" customFormat="1" ht="17" customHeight="1">
      <c r="A67" s="52"/>
      <c r="O67" s="52"/>
    </row>
    <row r="68" spans="1:15" customFormat="1" ht="17" customHeight="1">
      <c r="A68" s="52"/>
      <c r="O68" s="52"/>
    </row>
    <row r="69" spans="1:15" customFormat="1" ht="18" customHeight="1">
      <c r="A69" s="52"/>
      <c r="O69" s="52"/>
    </row>
    <row r="70" spans="1:15" customFormat="1" ht="18" customHeight="1">
      <c r="A70" s="52"/>
      <c r="O70" s="52"/>
    </row>
    <row r="71" spans="1:15" customFormat="1" ht="17.25" customHeight="1">
      <c r="A71" s="52"/>
      <c r="O71" s="52"/>
    </row>
    <row r="72" spans="1:15" customFormat="1">
      <c r="A72" s="52"/>
      <c r="O72" s="52"/>
    </row>
    <row r="73" spans="1:15" customFormat="1">
      <c r="A73" s="52"/>
      <c r="O73" s="52"/>
    </row>
    <row r="74" spans="1:15" customFormat="1">
      <c r="A74" s="52"/>
      <c r="O74" s="52"/>
    </row>
    <row r="75" spans="1:15" customFormat="1">
      <c r="A75" s="52"/>
      <c r="O75" s="52"/>
    </row>
    <row r="76" spans="1:15" customFormat="1">
      <c r="A76" s="52"/>
      <c r="O76" s="52"/>
    </row>
    <row r="77" spans="1:15" customFormat="1">
      <c r="A77" s="52"/>
      <c r="O77" s="52"/>
    </row>
    <row r="78" spans="1:15" customFormat="1">
      <c r="A78" s="52"/>
      <c r="O78" s="52"/>
    </row>
    <row r="79" spans="1:15" customFormat="1">
      <c r="A79" s="52"/>
      <c r="O79" s="52"/>
    </row>
    <row r="80" spans="1:15" customFormat="1">
      <c r="A80" s="52"/>
      <c r="O80" s="52"/>
    </row>
    <row r="81" spans="1:15" customFormat="1">
      <c r="A81" s="52"/>
      <c r="O81" s="52"/>
    </row>
    <row r="82" spans="1:15" customFormat="1">
      <c r="A82" s="52"/>
      <c r="O82" s="52"/>
    </row>
    <row r="83" spans="1:15" customFormat="1">
      <c r="A83" s="52"/>
      <c r="O83" s="52"/>
    </row>
    <row r="84" spans="1:15" customFormat="1">
      <c r="A84" s="52"/>
      <c r="O84" s="52"/>
    </row>
    <row r="85" spans="1:15" customFormat="1">
      <c r="A85" s="52"/>
      <c r="O85" s="52"/>
    </row>
    <row r="86" spans="1:15" customFormat="1">
      <c r="A86" s="52"/>
      <c r="O86" s="52"/>
    </row>
    <row r="87" spans="1:15" customFormat="1">
      <c r="A87" s="52"/>
      <c r="O87" s="52"/>
    </row>
    <row r="88" spans="1:15" customFormat="1">
      <c r="A88" s="52"/>
      <c r="O88" s="52"/>
    </row>
    <row r="89" spans="1:15" customFormat="1">
      <c r="A89" s="52"/>
      <c r="O89" s="52"/>
    </row>
    <row r="90" spans="1:15" customFormat="1">
      <c r="A90" s="52"/>
      <c r="O90" s="52"/>
    </row>
    <row r="91" spans="1:15" customFormat="1">
      <c r="A91" s="52"/>
      <c r="O91" s="52"/>
    </row>
    <row r="92" spans="1:15" customFormat="1">
      <c r="A92" s="52"/>
      <c r="O92" s="52"/>
    </row>
    <row r="93" spans="1:15" customFormat="1">
      <c r="A93" s="52"/>
      <c r="O93" s="52"/>
    </row>
  </sheetData>
  <mergeCells count="425">
    <mergeCell ref="Z56:Z57"/>
    <mergeCell ref="AA56:AA57"/>
    <mergeCell ref="M56:M57"/>
    <mergeCell ref="O56:O57"/>
    <mergeCell ref="P56:P57"/>
    <mergeCell ref="Q56:Q57"/>
    <mergeCell ref="R56:R57"/>
    <mergeCell ref="S56:S57"/>
    <mergeCell ref="T56:T57"/>
    <mergeCell ref="X56:X57"/>
    <mergeCell ref="Y56:Y57"/>
    <mergeCell ref="A56:A57"/>
    <mergeCell ref="B56:B57"/>
    <mergeCell ref="C56:C57"/>
    <mergeCell ref="D56:D57"/>
    <mergeCell ref="E56:E57"/>
    <mergeCell ref="F56:F57"/>
    <mergeCell ref="J56:J57"/>
    <mergeCell ref="K56:K57"/>
    <mergeCell ref="L56:L57"/>
    <mergeCell ref="T58:T59"/>
    <mergeCell ref="X58:X59"/>
    <mergeCell ref="Y58:Y59"/>
    <mergeCell ref="Z58:Z59"/>
    <mergeCell ref="AA58:AA59"/>
    <mergeCell ref="M58:M59"/>
    <mergeCell ref="O58:O59"/>
    <mergeCell ref="P58:P59"/>
    <mergeCell ref="Q58:Q59"/>
    <mergeCell ref="R58:R59"/>
    <mergeCell ref="S58:S59"/>
    <mergeCell ref="R54:R55"/>
    <mergeCell ref="S54:S55"/>
    <mergeCell ref="T54:T55"/>
    <mergeCell ref="X54:X55"/>
    <mergeCell ref="Y54:Y55"/>
    <mergeCell ref="Z54:Z55"/>
    <mergeCell ref="K54:K55"/>
    <mergeCell ref="L54:L55"/>
    <mergeCell ref="M54:M55"/>
    <mergeCell ref="O54:O55"/>
    <mergeCell ref="P54:P55"/>
    <mergeCell ref="Q54:Q55"/>
    <mergeCell ref="A58:A59"/>
    <mergeCell ref="B58:B59"/>
    <mergeCell ref="C58:C59"/>
    <mergeCell ref="D58:D59"/>
    <mergeCell ref="E58:E59"/>
    <mergeCell ref="F58:F59"/>
    <mergeCell ref="J58:J59"/>
    <mergeCell ref="K58:K59"/>
    <mergeCell ref="L58:L59"/>
    <mergeCell ref="Y52:Y53"/>
    <mergeCell ref="Z52:Z53"/>
    <mergeCell ref="AA52:AA53"/>
    <mergeCell ref="R52:R53"/>
    <mergeCell ref="S52:S53"/>
    <mergeCell ref="T52:T53"/>
    <mergeCell ref="X52:X53"/>
    <mergeCell ref="A50:A51"/>
    <mergeCell ref="A54:A55"/>
    <mergeCell ref="B54:B55"/>
    <mergeCell ref="C54:C55"/>
    <mergeCell ref="D54:D55"/>
    <mergeCell ref="E54:E55"/>
    <mergeCell ref="F54:F55"/>
    <mergeCell ref="J54:J55"/>
    <mergeCell ref="P52:P53"/>
    <mergeCell ref="Q52:Q53"/>
    <mergeCell ref="F52:F53"/>
    <mergeCell ref="J52:J53"/>
    <mergeCell ref="K52:K53"/>
    <mergeCell ref="L52:L53"/>
    <mergeCell ref="M52:M53"/>
    <mergeCell ref="O52:O53"/>
    <mergeCell ref="AA54:AA55"/>
    <mergeCell ref="A52:A53"/>
    <mergeCell ref="B52:B53"/>
    <mergeCell ref="C52:C53"/>
    <mergeCell ref="D52:D53"/>
    <mergeCell ref="E52:E53"/>
    <mergeCell ref="M50:M51"/>
    <mergeCell ref="O50:O51"/>
    <mergeCell ref="P50:P51"/>
    <mergeCell ref="Q50:Q51"/>
    <mergeCell ref="B50:B51"/>
    <mergeCell ref="C50:C51"/>
    <mergeCell ref="D50:D51"/>
    <mergeCell ref="E50:E51"/>
    <mergeCell ref="F50:F51"/>
    <mergeCell ref="J50:J51"/>
    <mergeCell ref="K50:K51"/>
    <mergeCell ref="L50:L51"/>
    <mergeCell ref="X44:AA44"/>
    <mergeCell ref="B47:C47"/>
    <mergeCell ref="P47:Q47"/>
    <mergeCell ref="T50:T51"/>
    <mergeCell ref="X50:X51"/>
    <mergeCell ref="Y50:Y51"/>
    <mergeCell ref="Z50:Z51"/>
    <mergeCell ref="AA50:AA51"/>
    <mergeCell ref="R50:R51"/>
    <mergeCell ref="S50:S51"/>
    <mergeCell ref="A48:A49"/>
    <mergeCell ref="B48:B49"/>
    <mergeCell ref="C48:C49"/>
    <mergeCell ref="D48:D49"/>
    <mergeCell ref="E48:E49"/>
    <mergeCell ref="F48:F49"/>
    <mergeCell ref="J48:J49"/>
    <mergeCell ref="AA48:AA49"/>
    <mergeCell ref="R48:R49"/>
    <mergeCell ref="S48:S49"/>
    <mergeCell ref="T48:T49"/>
    <mergeCell ref="X48:X49"/>
    <mergeCell ref="Y48:Y49"/>
    <mergeCell ref="Z48:Z49"/>
    <mergeCell ref="K48:K49"/>
    <mergeCell ref="L48:L49"/>
    <mergeCell ref="M48:M49"/>
    <mergeCell ref="O48:O49"/>
    <mergeCell ref="P48:P49"/>
    <mergeCell ref="Q48:Q49"/>
    <mergeCell ref="T40:T41"/>
    <mergeCell ref="X40:X41"/>
    <mergeCell ref="Y40:Y41"/>
    <mergeCell ref="Z40:Z41"/>
    <mergeCell ref="AA40:AA41"/>
    <mergeCell ref="L40:L41"/>
    <mergeCell ref="M40:M41"/>
    <mergeCell ref="O40:O41"/>
    <mergeCell ref="P40:P41"/>
    <mergeCell ref="Q40:Q41"/>
    <mergeCell ref="R40:R41"/>
    <mergeCell ref="AA38:AA39"/>
    <mergeCell ref="A40:A41"/>
    <mergeCell ref="B40:B41"/>
    <mergeCell ref="C40:C41"/>
    <mergeCell ref="D40:D41"/>
    <mergeCell ref="E40:E41"/>
    <mergeCell ref="F40:F41"/>
    <mergeCell ref="J40:J41"/>
    <mergeCell ref="K40:K41"/>
    <mergeCell ref="Q38:Q39"/>
    <mergeCell ref="R38:R39"/>
    <mergeCell ref="S38:S39"/>
    <mergeCell ref="T38:T39"/>
    <mergeCell ref="X38:X39"/>
    <mergeCell ref="Y38:Y39"/>
    <mergeCell ref="J38:J39"/>
    <mergeCell ref="K38:K39"/>
    <mergeCell ref="L38:L39"/>
    <mergeCell ref="M38:M39"/>
    <mergeCell ref="O38:O39"/>
    <mergeCell ref="P38:P39"/>
    <mergeCell ref="A38:A39"/>
    <mergeCell ref="B38:B39"/>
    <mergeCell ref="S40:S41"/>
    <mergeCell ref="C38:C39"/>
    <mergeCell ref="D38:D39"/>
    <mergeCell ref="E38:E39"/>
    <mergeCell ref="F38:F39"/>
    <mergeCell ref="S34:S35"/>
    <mergeCell ref="T34:T35"/>
    <mergeCell ref="X34:X35"/>
    <mergeCell ref="Y34:Y35"/>
    <mergeCell ref="Z34:Z35"/>
    <mergeCell ref="Z38:Z39"/>
    <mergeCell ref="M36:M37"/>
    <mergeCell ref="O36:O37"/>
    <mergeCell ref="P36:P37"/>
    <mergeCell ref="Q36:Q37"/>
    <mergeCell ref="R36:R37"/>
    <mergeCell ref="S36:S37"/>
    <mergeCell ref="T36:T37"/>
    <mergeCell ref="X36:X37"/>
    <mergeCell ref="Y36:Y37"/>
    <mergeCell ref="Z36:Z37"/>
    <mergeCell ref="AA34:AA35"/>
    <mergeCell ref="L34:L35"/>
    <mergeCell ref="M34:M35"/>
    <mergeCell ref="O34:O35"/>
    <mergeCell ref="P34:P35"/>
    <mergeCell ref="Q34:Q35"/>
    <mergeCell ref="R34:R35"/>
    <mergeCell ref="Z32:Z33"/>
    <mergeCell ref="AA32:AA33"/>
    <mergeCell ref="R32:R33"/>
    <mergeCell ref="S32:S33"/>
    <mergeCell ref="T32:T33"/>
    <mergeCell ref="X32:X33"/>
    <mergeCell ref="Y32:Y33"/>
    <mergeCell ref="A34:A35"/>
    <mergeCell ref="B34:B35"/>
    <mergeCell ref="C34:C35"/>
    <mergeCell ref="D34:D35"/>
    <mergeCell ref="E34:E35"/>
    <mergeCell ref="F34:F35"/>
    <mergeCell ref="J34:J35"/>
    <mergeCell ref="K34:K35"/>
    <mergeCell ref="Q32:Q33"/>
    <mergeCell ref="J32:J33"/>
    <mergeCell ref="K32:K33"/>
    <mergeCell ref="L32:L33"/>
    <mergeCell ref="M32:M33"/>
    <mergeCell ref="O32:O33"/>
    <mergeCell ref="P32:P33"/>
    <mergeCell ref="A32:A33"/>
    <mergeCell ref="B32:B33"/>
    <mergeCell ref="C32:C33"/>
    <mergeCell ref="D32:D33"/>
    <mergeCell ref="E32:E33"/>
    <mergeCell ref="F32:F33"/>
    <mergeCell ref="T30:T31"/>
    <mergeCell ref="X30:X31"/>
    <mergeCell ref="Y30:Y31"/>
    <mergeCell ref="Z30:Z31"/>
    <mergeCell ref="AA30:AA31"/>
    <mergeCell ref="L30:L31"/>
    <mergeCell ref="M30:M31"/>
    <mergeCell ref="O30:O31"/>
    <mergeCell ref="P30:P31"/>
    <mergeCell ref="Q30:Q31"/>
    <mergeCell ref="R30:R31"/>
    <mergeCell ref="AA28:AA29"/>
    <mergeCell ref="A30:A31"/>
    <mergeCell ref="B30:B31"/>
    <mergeCell ref="C30:C31"/>
    <mergeCell ref="D30:D31"/>
    <mergeCell ref="E30:E31"/>
    <mergeCell ref="F30:F31"/>
    <mergeCell ref="J30:J31"/>
    <mergeCell ref="K30:K31"/>
    <mergeCell ref="Q28:Q29"/>
    <mergeCell ref="R28:R29"/>
    <mergeCell ref="S28:S29"/>
    <mergeCell ref="T28:T29"/>
    <mergeCell ref="X28:X29"/>
    <mergeCell ref="Y28:Y29"/>
    <mergeCell ref="J28:J29"/>
    <mergeCell ref="K28:K29"/>
    <mergeCell ref="L28:L29"/>
    <mergeCell ref="M28:M29"/>
    <mergeCell ref="O28:O29"/>
    <mergeCell ref="P28:P29"/>
    <mergeCell ref="A28:A29"/>
    <mergeCell ref="B28:B29"/>
    <mergeCell ref="S30:S31"/>
    <mergeCell ref="C28:C29"/>
    <mergeCell ref="D28:D29"/>
    <mergeCell ref="E28:E29"/>
    <mergeCell ref="F28:F29"/>
    <mergeCell ref="S26:S27"/>
    <mergeCell ref="T26:T27"/>
    <mergeCell ref="X26:X27"/>
    <mergeCell ref="Y26:Y27"/>
    <mergeCell ref="Z26:Z27"/>
    <mergeCell ref="Z28:Z29"/>
    <mergeCell ref="AA26:AA27"/>
    <mergeCell ref="L26:L27"/>
    <mergeCell ref="M26:M27"/>
    <mergeCell ref="O26:O27"/>
    <mergeCell ref="P26:P27"/>
    <mergeCell ref="Q26:Q27"/>
    <mergeCell ref="R26:R27"/>
    <mergeCell ref="B25:C25"/>
    <mergeCell ref="P25:Q25"/>
    <mergeCell ref="A26:A27"/>
    <mergeCell ref="B26:B27"/>
    <mergeCell ref="C26:C27"/>
    <mergeCell ref="D26:D27"/>
    <mergeCell ref="E26:E27"/>
    <mergeCell ref="F26:F27"/>
    <mergeCell ref="J26:J27"/>
    <mergeCell ref="K26:K27"/>
    <mergeCell ref="S20:S21"/>
    <mergeCell ref="X20:X21"/>
    <mergeCell ref="Y20:Y21"/>
    <mergeCell ref="Z20:Z21"/>
    <mergeCell ref="AA20:AA21"/>
    <mergeCell ref="L20:L21"/>
    <mergeCell ref="M20:M21"/>
    <mergeCell ref="O20:O21"/>
    <mergeCell ref="P20:P21"/>
    <mergeCell ref="Q20:Q21"/>
    <mergeCell ref="R20:R21"/>
    <mergeCell ref="AA18:AA19"/>
    <mergeCell ref="A20:A21"/>
    <mergeCell ref="B20:B21"/>
    <mergeCell ref="C20:C21"/>
    <mergeCell ref="D20:D21"/>
    <mergeCell ref="E20:E21"/>
    <mergeCell ref="F20:F21"/>
    <mergeCell ref="J20:J21"/>
    <mergeCell ref="K20:K21"/>
    <mergeCell ref="Q18:Q19"/>
    <mergeCell ref="R18:R19"/>
    <mergeCell ref="S18:S19"/>
    <mergeCell ref="T18:T19"/>
    <mergeCell ref="X18:X19"/>
    <mergeCell ref="Y18:Y19"/>
    <mergeCell ref="J18:J19"/>
    <mergeCell ref="K18:K19"/>
    <mergeCell ref="L18:L19"/>
    <mergeCell ref="M18:M19"/>
    <mergeCell ref="O18:O19"/>
    <mergeCell ref="P18:P19"/>
    <mergeCell ref="A18:A19"/>
    <mergeCell ref="B18:B19"/>
    <mergeCell ref="T20:T21"/>
    <mergeCell ref="C18:C19"/>
    <mergeCell ref="D18:D19"/>
    <mergeCell ref="E18:E19"/>
    <mergeCell ref="F18:F19"/>
    <mergeCell ref="S16:S17"/>
    <mergeCell ref="T16:T17"/>
    <mergeCell ref="X16:X17"/>
    <mergeCell ref="Y16:Y17"/>
    <mergeCell ref="Z16:Z17"/>
    <mergeCell ref="Z18:Z19"/>
    <mergeCell ref="AA16:AA17"/>
    <mergeCell ref="L16:L17"/>
    <mergeCell ref="M16:M17"/>
    <mergeCell ref="O16:O17"/>
    <mergeCell ref="P16:P17"/>
    <mergeCell ref="Q16:Q17"/>
    <mergeCell ref="R16:R17"/>
    <mergeCell ref="Z14:Z15"/>
    <mergeCell ref="AA14:AA15"/>
    <mergeCell ref="R14:R15"/>
    <mergeCell ref="S14:S15"/>
    <mergeCell ref="T14:T15"/>
    <mergeCell ref="X14:X15"/>
    <mergeCell ref="Y14:Y15"/>
    <mergeCell ref="A16:A17"/>
    <mergeCell ref="B16:B17"/>
    <mergeCell ref="C16:C17"/>
    <mergeCell ref="D16:D17"/>
    <mergeCell ref="E16:E17"/>
    <mergeCell ref="F16:F17"/>
    <mergeCell ref="J16:J17"/>
    <mergeCell ref="K16:K17"/>
    <mergeCell ref="Q14:Q15"/>
    <mergeCell ref="F14:F15"/>
    <mergeCell ref="J14:J15"/>
    <mergeCell ref="L14:L15"/>
    <mergeCell ref="M14:M15"/>
    <mergeCell ref="O14:O15"/>
    <mergeCell ref="P14:P15"/>
    <mergeCell ref="A14:A15"/>
    <mergeCell ref="B14:B15"/>
    <mergeCell ref="C14:C15"/>
    <mergeCell ref="D14:D15"/>
    <mergeCell ref="E14:E15"/>
    <mergeCell ref="T10:T11"/>
    <mergeCell ref="X10:X11"/>
    <mergeCell ref="Y10:Y11"/>
    <mergeCell ref="Z10:Z11"/>
    <mergeCell ref="AA10:AA11"/>
    <mergeCell ref="R10:R11"/>
    <mergeCell ref="S10:S11"/>
    <mergeCell ref="S12:S13"/>
    <mergeCell ref="T12:T13"/>
    <mergeCell ref="X12:X13"/>
    <mergeCell ref="Z12:Z13"/>
    <mergeCell ref="AA12:AA13"/>
    <mergeCell ref="R12:R13"/>
    <mergeCell ref="A12:A13"/>
    <mergeCell ref="B12:B13"/>
    <mergeCell ref="D12:D13"/>
    <mergeCell ref="E12:E13"/>
    <mergeCell ref="F12:F13"/>
    <mergeCell ref="M10:M11"/>
    <mergeCell ref="O10:O11"/>
    <mergeCell ref="P10:P11"/>
    <mergeCell ref="Q10:Q11"/>
    <mergeCell ref="P12:P13"/>
    <mergeCell ref="A10:A11"/>
    <mergeCell ref="B10:B11"/>
    <mergeCell ref="C10:C11"/>
    <mergeCell ref="D10:D11"/>
    <mergeCell ref="E10:E11"/>
    <mergeCell ref="F10:F11"/>
    <mergeCell ref="J10:J11"/>
    <mergeCell ref="K10:K11"/>
    <mergeCell ref="L10:L11"/>
    <mergeCell ref="J12:J13"/>
    <mergeCell ref="L12:L13"/>
    <mergeCell ref="M12:M13"/>
    <mergeCell ref="O12:O13"/>
    <mergeCell ref="S8:S9"/>
    <mergeCell ref="T8:T9"/>
    <mergeCell ref="X8:X9"/>
    <mergeCell ref="Y8:Y9"/>
    <mergeCell ref="Z8:Z9"/>
    <mergeCell ref="K8:K9"/>
    <mergeCell ref="L8:L9"/>
    <mergeCell ref="M8:M9"/>
    <mergeCell ref="O8:O9"/>
    <mergeCell ref="P8:P9"/>
    <mergeCell ref="Q8:Q9"/>
    <mergeCell ref="A1:AA1"/>
    <mergeCell ref="AA36:AA37"/>
    <mergeCell ref="A36:A37"/>
    <mergeCell ref="B36:B37"/>
    <mergeCell ref="C36:C37"/>
    <mergeCell ref="D36:D37"/>
    <mergeCell ref="E36:E37"/>
    <mergeCell ref="F36:F37"/>
    <mergeCell ref="J36:J37"/>
    <mergeCell ref="K36:K37"/>
    <mergeCell ref="L36:L37"/>
    <mergeCell ref="X23:AA23"/>
    <mergeCell ref="X4:AA4"/>
    <mergeCell ref="B7:C7"/>
    <mergeCell ref="P7:Q7"/>
    <mergeCell ref="A8:A9"/>
    <mergeCell ref="B8:B9"/>
    <mergeCell ref="C8:C9"/>
    <mergeCell ref="D8:D9"/>
    <mergeCell ref="E8:E9"/>
    <mergeCell ref="F8:F9"/>
    <mergeCell ref="J8:J9"/>
    <mergeCell ref="AA8:AA9"/>
    <mergeCell ref="R8:R9"/>
  </mergeCells>
  <phoneticPr fontId="1"/>
  <printOptions horizontalCentered="1" verticalCentered="1"/>
  <pageMargins left="0.35433070866141736" right="0.11811023622047245" top="0.11811023622047245" bottom="0.11811023622047245" header="0.11811023622047245" footer="0.11811023622047245"/>
  <pageSetup paperSize="9" scale="89" orientation="landscape" horizontalDpi="4294967292" verticalDpi="4294967292"/>
  <rowBreaks count="1" manualBreakCount="1">
    <brk id="59" max="16383" man="1"/>
  </rowBreaks>
  <colBreaks count="1" manualBreakCount="1">
    <brk id="2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showGridLines="0" zoomScale="110" zoomScaleNormal="110" zoomScalePageLayoutView="150" workbookViewId="0">
      <selection activeCell="K13" sqref="K13"/>
    </sheetView>
  </sheetViews>
  <sheetFormatPr baseColWidth="10" defaultColWidth="8.83203125" defaultRowHeight="14"/>
  <cols>
    <col min="1" max="1" width="2.5" customWidth="1"/>
    <col min="2" max="2" width="8.83203125" style="75"/>
    <col min="3" max="3" width="21.83203125" style="21" customWidth="1"/>
    <col min="4" max="4" width="4.5" customWidth="1"/>
    <col min="5" max="5" width="4.1640625" customWidth="1"/>
    <col min="6" max="6" width="23.83203125" style="75" customWidth="1"/>
    <col min="7" max="7" width="8.83203125" style="78"/>
    <col min="8" max="8" width="14" style="75" customWidth="1"/>
  </cols>
  <sheetData>
    <row r="1" spans="1:8" ht="20" customHeight="1">
      <c r="A1" s="251"/>
      <c r="B1" s="94">
        <v>1</v>
      </c>
      <c r="C1" s="96" t="s">
        <v>63</v>
      </c>
      <c r="E1" s="258"/>
      <c r="F1" s="96" t="s">
        <v>62</v>
      </c>
      <c r="G1" s="78">
        <v>1</v>
      </c>
      <c r="H1" s="77"/>
    </row>
    <row r="2" spans="1:8" ht="20" customHeight="1">
      <c r="A2" s="252"/>
      <c r="B2" s="94">
        <v>2</v>
      </c>
      <c r="C2" s="97" t="s">
        <v>84</v>
      </c>
      <c r="E2" s="259"/>
      <c r="F2" s="96" t="s">
        <v>93</v>
      </c>
      <c r="G2" s="78">
        <v>2</v>
      </c>
      <c r="H2" s="77"/>
    </row>
    <row r="3" spans="1:8" ht="20" customHeight="1">
      <c r="A3" s="252"/>
      <c r="B3" s="94">
        <v>3</v>
      </c>
      <c r="C3" s="97" t="s">
        <v>81</v>
      </c>
      <c r="E3" s="254" t="s">
        <v>19</v>
      </c>
      <c r="F3" s="96" t="s">
        <v>39</v>
      </c>
      <c r="G3" s="78">
        <v>3</v>
      </c>
      <c r="H3" s="77"/>
    </row>
    <row r="4" spans="1:8" ht="20" customHeight="1">
      <c r="A4" s="252"/>
      <c r="B4" s="94">
        <v>4</v>
      </c>
      <c r="C4" s="95" t="s">
        <v>43</v>
      </c>
      <c r="E4" s="252"/>
      <c r="F4" s="95"/>
    </row>
    <row r="5" spans="1:8" ht="20" customHeight="1">
      <c r="A5" s="252"/>
      <c r="B5" s="94">
        <v>5</v>
      </c>
      <c r="C5" s="95" t="s">
        <v>41</v>
      </c>
      <c r="E5" s="252"/>
      <c r="F5" s="96" t="s">
        <v>63</v>
      </c>
      <c r="G5" s="78">
        <v>4</v>
      </c>
      <c r="H5" s="77"/>
    </row>
    <row r="6" spans="1:8" ht="20" customHeight="1">
      <c r="A6" s="252"/>
      <c r="B6" s="94">
        <v>6</v>
      </c>
      <c r="C6" s="94" t="s">
        <v>44</v>
      </c>
      <c r="E6" s="252"/>
      <c r="F6" s="95" t="s">
        <v>38</v>
      </c>
      <c r="G6" s="78">
        <v>5</v>
      </c>
      <c r="H6" s="77"/>
    </row>
    <row r="7" spans="1:8" ht="20" customHeight="1">
      <c r="A7" s="252"/>
      <c r="B7" s="94">
        <v>7</v>
      </c>
      <c r="C7" s="96" t="s">
        <v>93</v>
      </c>
      <c r="E7" s="252"/>
      <c r="F7" s="96"/>
    </row>
    <row r="8" spans="1:8" ht="20" customHeight="1">
      <c r="A8" s="252"/>
      <c r="B8" s="94">
        <v>8</v>
      </c>
      <c r="C8" s="96" t="s">
        <v>121</v>
      </c>
      <c r="E8" s="252"/>
      <c r="F8" s="98" t="s">
        <v>71</v>
      </c>
    </row>
    <row r="9" spans="1:8" ht="20" customHeight="1">
      <c r="A9" s="253"/>
      <c r="B9" s="94">
        <v>9</v>
      </c>
      <c r="C9" s="96" t="s">
        <v>83</v>
      </c>
      <c r="E9" s="253"/>
      <c r="F9" s="98" t="s">
        <v>37</v>
      </c>
    </row>
    <row r="10" spans="1:8" ht="20" customHeight="1">
      <c r="A10" s="251"/>
      <c r="B10" s="94">
        <v>10</v>
      </c>
      <c r="C10" s="94" t="s">
        <v>46</v>
      </c>
      <c r="E10" s="254" t="s">
        <v>1</v>
      </c>
      <c r="F10" s="98" t="s">
        <v>40</v>
      </c>
    </row>
    <row r="11" spans="1:8" ht="20" customHeight="1">
      <c r="A11" s="252"/>
      <c r="B11" s="94">
        <v>11</v>
      </c>
      <c r="C11" s="97" t="s">
        <v>114</v>
      </c>
      <c r="E11" s="252"/>
      <c r="F11" s="95" t="s">
        <v>41</v>
      </c>
      <c r="G11" s="78">
        <v>6</v>
      </c>
      <c r="H11" s="77"/>
    </row>
    <row r="12" spans="1:8" ht="20" customHeight="1">
      <c r="A12" s="252"/>
      <c r="B12" s="94">
        <v>12</v>
      </c>
      <c r="C12" s="94" t="s">
        <v>45</v>
      </c>
      <c r="E12" s="252"/>
      <c r="F12" s="96" t="s">
        <v>121</v>
      </c>
      <c r="G12" s="78">
        <v>7</v>
      </c>
    </row>
    <row r="13" spans="1:8" ht="20" customHeight="1">
      <c r="A13" s="252"/>
      <c r="B13" s="94">
        <v>13</v>
      </c>
      <c r="C13" s="95" t="s">
        <v>42</v>
      </c>
      <c r="E13" s="252"/>
      <c r="F13" s="96" t="s">
        <v>119</v>
      </c>
      <c r="G13" s="78">
        <v>8</v>
      </c>
    </row>
    <row r="14" spans="1:8" ht="20" customHeight="1">
      <c r="A14" s="252"/>
      <c r="B14" s="94">
        <v>14</v>
      </c>
      <c r="C14" s="96" t="s">
        <v>119</v>
      </c>
      <c r="E14" s="252"/>
      <c r="F14" s="96" t="s">
        <v>120</v>
      </c>
      <c r="G14" s="78">
        <v>9</v>
      </c>
      <c r="H14" s="77"/>
    </row>
    <row r="15" spans="1:8" ht="20" customHeight="1">
      <c r="A15" s="252"/>
      <c r="B15" s="94">
        <v>15</v>
      </c>
      <c r="C15" s="96" t="s">
        <v>120</v>
      </c>
      <c r="E15" s="253"/>
      <c r="F15" s="95" t="s">
        <v>42</v>
      </c>
      <c r="G15" s="78">
        <v>10</v>
      </c>
    </row>
    <row r="16" spans="1:8" ht="20" customHeight="1">
      <c r="A16" s="252"/>
      <c r="B16" s="94">
        <v>16</v>
      </c>
      <c r="C16" s="96" t="s">
        <v>62</v>
      </c>
      <c r="E16" s="255" t="s">
        <v>20</v>
      </c>
      <c r="F16" s="95"/>
    </row>
    <row r="17" spans="1:8" ht="20" customHeight="1">
      <c r="A17" s="252"/>
      <c r="B17" s="94">
        <v>17</v>
      </c>
      <c r="C17" s="96" t="s">
        <v>39</v>
      </c>
      <c r="E17" s="256"/>
      <c r="F17" s="96" t="s">
        <v>83</v>
      </c>
      <c r="G17" s="78">
        <v>11</v>
      </c>
      <c r="H17" s="77"/>
    </row>
    <row r="18" spans="1:8" ht="20" customHeight="1">
      <c r="A18" s="253"/>
      <c r="B18" s="94">
        <v>18</v>
      </c>
      <c r="C18" s="95" t="s">
        <v>38</v>
      </c>
      <c r="E18" s="256"/>
      <c r="F18" s="96"/>
    </row>
    <row r="19" spans="1:8" ht="20" customHeight="1">
      <c r="B19" s="94"/>
      <c r="C19" s="95"/>
      <c r="E19" s="256"/>
      <c r="F19" s="96"/>
    </row>
    <row r="20" spans="1:8" ht="20" customHeight="1">
      <c r="B20" s="94"/>
      <c r="C20" s="99"/>
      <c r="E20" s="256"/>
      <c r="F20" s="95" t="s">
        <v>43</v>
      </c>
      <c r="G20" s="78">
        <v>12</v>
      </c>
      <c r="H20" s="80"/>
    </row>
    <row r="21" spans="1:8" ht="20" customHeight="1">
      <c r="B21" s="94"/>
      <c r="C21" s="95"/>
      <c r="E21" s="257"/>
      <c r="F21" s="97" t="s">
        <v>81</v>
      </c>
      <c r="G21" s="78">
        <v>13</v>
      </c>
    </row>
    <row r="22" spans="1:8" ht="20" customHeight="1">
      <c r="B22" s="94"/>
      <c r="C22" s="95"/>
      <c r="E22" s="254" t="s">
        <v>0</v>
      </c>
      <c r="F22" s="97" t="s">
        <v>114</v>
      </c>
      <c r="G22" s="78">
        <v>14</v>
      </c>
    </row>
    <row r="23" spans="1:8" ht="20" customHeight="1">
      <c r="E23" s="252"/>
      <c r="F23" s="97" t="s">
        <v>84</v>
      </c>
      <c r="G23" s="78">
        <v>15</v>
      </c>
    </row>
    <row r="24" spans="1:8" ht="20" customHeight="1">
      <c r="C24" s="100"/>
      <c r="E24" s="252"/>
      <c r="F24" s="94" t="s">
        <v>44</v>
      </c>
      <c r="G24" s="78">
        <v>16</v>
      </c>
    </row>
    <row r="25" spans="1:8" ht="20" customHeight="1">
      <c r="E25" s="252"/>
      <c r="F25" s="94" t="s">
        <v>45</v>
      </c>
      <c r="G25" s="78">
        <v>17</v>
      </c>
      <c r="H25" s="77"/>
    </row>
    <row r="26" spans="1:8" ht="21" customHeight="1">
      <c r="E26" s="253"/>
      <c r="F26" s="94" t="s">
        <v>46</v>
      </c>
      <c r="G26" s="78">
        <v>18</v>
      </c>
      <c r="H26" s="77"/>
    </row>
    <row r="28" spans="1:8">
      <c r="H28" s="77"/>
    </row>
  </sheetData>
  <mergeCells count="7">
    <mergeCell ref="A1:A9"/>
    <mergeCell ref="A10:A18"/>
    <mergeCell ref="E10:E15"/>
    <mergeCell ref="E22:E26"/>
    <mergeCell ref="E16:E21"/>
    <mergeCell ref="E3:E9"/>
    <mergeCell ref="E1:E2"/>
  </mergeCells>
  <phoneticPr fontId="1"/>
  <pageMargins left="0.70866141732283472" right="0.70866141732283472" top="0.74803149606299213" bottom="0.74803149606299213" header="0.31496062992125984" footer="0.31496062992125984"/>
  <pageSetup paperSize="9" scale="13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6BA5-F414-6F4D-B42F-BB8EBCEA8FB2}">
  <dimension ref="A1"/>
  <sheetViews>
    <sheetView workbookViewId="0">
      <selection activeCell="I42" sqref="I42"/>
    </sheetView>
  </sheetViews>
  <sheetFormatPr baseColWidth="10" defaultRowHeight="14"/>
  <sheetData/>
  <phoneticPr fontId="50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大会実施方法</vt:lpstr>
      <vt:lpstr>大会組合せ表</vt:lpstr>
      <vt:lpstr>星取り表</vt:lpstr>
      <vt:lpstr>日程</vt:lpstr>
      <vt:lpstr>抽選</vt:lpstr>
      <vt:lpstr>Sheet3</vt:lpstr>
      <vt:lpstr>星取り表!Print_Area</vt:lpstr>
      <vt:lpstr>大会実施方法!Print_Area</vt:lpstr>
      <vt:lpstr>大会組合せ表!Print_Area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黒田庄町社会福祉協議会</dc:creator>
  <cp:lastModifiedBy>y_moku11@mac.com</cp:lastModifiedBy>
  <cp:lastPrinted>2025-04-18T09:21:21Z</cp:lastPrinted>
  <dcterms:created xsi:type="dcterms:W3CDTF">2001-12-19T06:27:20Z</dcterms:created>
  <dcterms:modified xsi:type="dcterms:W3CDTF">2025-04-29T13:37:49Z</dcterms:modified>
</cp:coreProperties>
</file>