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oku11/Documents/00書類 - 宮内嘉和のMacBook Air/00SOCCER/01soccer2025/02北播磨4種/10北播磨大会/07関西小学生大会/"/>
    </mc:Choice>
  </mc:AlternateContent>
  <xr:revisionPtr revIDLastSave="0" documentId="13_ncr:1_{F65ECBF6-D21F-6648-BD16-4A0751C90E99}" xr6:coauthVersionLast="47" xr6:coauthVersionMax="47" xr10:uidLastSave="{00000000-0000-0000-0000-000000000000}"/>
  <bookViews>
    <workbookView xWindow="4760" yWindow="500" windowWidth="21980" windowHeight="17500" activeTab="1" xr2:uid="{00000000-000D-0000-FFFF-FFFF00000000}"/>
  </bookViews>
  <sheets>
    <sheet name="大会実施方法" sheetId="4" r:id="rId1"/>
    <sheet name="大会組合せ表" sheetId="1" r:id="rId2"/>
    <sheet name="星取り表" sheetId="9" r:id="rId3"/>
    <sheet name="日程" sheetId="11" r:id="rId4"/>
    <sheet name="抽選" sheetId="10" r:id="rId5"/>
  </sheets>
  <definedNames>
    <definedName name="_xlnm.Print_Area" localSheetId="2">星取り表!$B$1:$AS$43</definedName>
    <definedName name="_xlnm.Print_Area" localSheetId="0">大会実施方法!$A$1:$J$45</definedName>
    <definedName name="_xlnm.Print_Area" localSheetId="1">大会組合せ表!$A$1:$O$54</definedName>
    <definedName name="_xlnm.Print_Area" localSheetId="4">抽選!$A$1:$G$27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3" i="9" l="1"/>
  <c r="B42" i="9"/>
  <c r="B41" i="9"/>
  <c r="B36" i="9"/>
  <c r="B35" i="9"/>
  <c r="B34" i="9"/>
  <c r="B29" i="9"/>
  <c r="B28" i="9"/>
  <c r="B27" i="9"/>
  <c r="T33" i="11" l="1"/>
  <c r="X10" i="11" l="1"/>
  <c r="AA12" i="11" s="1"/>
  <c r="B23" i="9"/>
  <c r="W19" i="9" s="1"/>
  <c r="K17" i="1"/>
  <c r="X33" i="11" s="1"/>
  <c r="I17" i="1"/>
  <c r="O11" i="1"/>
  <c r="X31" i="11" s="1"/>
  <c r="M11" i="1"/>
  <c r="T31" i="11" s="1"/>
  <c r="K11" i="1"/>
  <c r="F35" i="11" s="1"/>
  <c r="L37" i="11" s="1"/>
  <c r="I11" i="1"/>
  <c r="F31" i="11" s="1"/>
  <c r="J15" i="1"/>
  <c r="F29" i="11" s="1"/>
  <c r="N9" i="1"/>
  <c r="T27" i="11" s="1"/>
  <c r="L31" i="11" s="1"/>
  <c r="J9" i="1"/>
  <c r="J35" i="11" s="1"/>
  <c r="C15" i="1"/>
  <c r="T14" i="11" s="1"/>
  <c r="Z16" i="11" s="1"/>
  <c r="J37" i="11"/>
  <c r="T35" i="11"/>
  <c r="J29" i="11"/>
  <c r="X27" i="11"/>
  <c r="J27" i="11"/>
  <c r="Z35" i="11" s="1"/>
  <c r="R40" i="9"/>
  <c r="M40" i="9"/>
  <c r="H40" i="9"/>
  <c r="B22" i="9"/>
  <c r="B21" i="9"/>
  <c r="B20" i="9"/>
  <c r="B15" i="9"/>
  <c r="B13" i="9"/>
  <c r="B14" i="9"/>
  <c r="B8" i="9"/>
  <c r="B7" i="9"/>
  <c r="B6" i="9"/>
  <c r="T44" i="9"/>
  <c r="O44" i="9"/>
  <c r="J44" i="9"/>
  <c r="B44" i="9"/>
  <c r="Y43" i="9"/>
  <c r="O43" i="9"/>
  <c r="J43" i="9"/>
  <c r="Y42" i="9"/>
  <c r="T42" i="9"/>
  <c r="J42" i="9"/>
  <c r="Y41" i="9"/>
  <c r="T41" i="9"/>
  <c r="O41" i="9"/>
  <c r="N2" i="1"/>
  <c r="AN2" i="9"/>
  <c r="AA2" i="11"/>
  <c r="A1" i="11"/>
  <c r="B1" i="9"/>
  <c r="A1" i="1"/>
  <c r="L35" i="11" l="1"/>
  <c r="AA33" i="11"/>
  <c r="M27" i="11"/>
  <c r="Z33" i="11"/>
  <c r="M35" i="11"/>
  <c r="Z31" i="11"/>
  <c r="F37" i="11"/>
  <c r="Z27" i="11"/>
  <c r="M31" i="11"/>
  <c r="L27" i="11"/>
  <c r="AA35" i="11"/>
  <c r="M37" i="11"/>
  <c r="AB42" i="9"/>
  <c r="AD43" i="9"/>
  <c r="J31" i="11"/>
  <c r="AA27" i="11" s="1"/>
  <c r="X35" i="11"/>
  <c r="F27" i="11"/>
  <c r="M29" i="11"/>
  <c r="AD41" i="9"/>
  <c r="AD42" i="9"/>
  <c r="BG42" i="9" s="1"/>
  <c r="AD44" i="9"/>
  <c r="AB44" i="9"/>
  <c r="AN42" i="9"/>
  <c r="AJ42" i="9"/>
  <c r="AB41" i="9"/>
  <c r="AB43" i="9"/>
  <c r="B37" i="9"/>
  <c r="B30" i="9"/>
  <c r="L29" i="11" l="1"/>
  <c r="AA31" i="11"/>
  <c r="AL42" i="9"/>
  <c r="AP42" i="9" s="1"/>
  <c r="AN44" i="9"/>
  <c r="AJ44" i="9"/>
  <c r="AL44" i="9"/>
  <c r="AP44" i="9" s="1"/>
  <c r="BG44" i="9"/>
  <c r="AL43" i="9"/>
  <c r="AP43" i="9" s="1"/>
  <c r="AJ43" i="9"/>
  <c r="BG43" i="9"/>
  <c r="AN43" i="9"/>
  <c r="AL41" i="9"/>
  <c r="AJ41" i="9"/>
  <c r="AN41" i="9"/>
  <c r="T37" i="9"/>
  <c r="O37" i="9"/>
  <c r="J37" i="9"/>
  <c r="Y36" i="9"/>
  <c r="O36" i="9"/>
  <c r="J36" i="9"/>
  <c r="R33" i="9"/>
  <c r="Y35" i="9"/>
  <c r="T35" i="9"/>
  <c r="J35" i="9"/>
  <c r="M33" i="9"/>
  <c r="Y34" i="9"/>
  <c r="T34" i="9"/>
  <c r="O34" i="9"/>
  <c r="H33" i="9"/>
  <c r="C17" i="1"/>
  <c r="G11" i="1"/>
  <c r="C11" i="1"/>
  <c r="A17" i="1"/>
  <c r="F14" i="11" s="1"/>
  <c r="L16" i="11" s="1"/>
  <c r="E11" i="1"/>
  <c r="A11" i="1"/>
  <c r="A15" i="1"/>
  <c r="X14" i="11" s="1"/>
  <c r="AA16" i="11" s="1"/>
  <c r="F9" i="1"/>
  <c r="B9" i="1"/>
  <c r="AP41" i="9" l="1"/>
  <c r="BG41" i="9" s="1"/>
  <c r="AR43" i="9"/>
  <c r="AR42" i="9"/>
  <c r="AR44" i="9"/>
  <c r="AR41" i="9"/>
  <c r="T10" i="11"/>
  <c r="J14" i="11"/>
  <c r="M5" i="9"/>
  <c r="R5" i="9"/>
  <c r="H5" i="9"/>
  <c r="AD36" i="9"/>
  <c r="AB35" i="9"/>
  <c r="AD35" i="9"/>
  <c r="AD34" i="9"/>
  <c r="AD37" i="9"/>
  <c r="AB37" i="9"/>
  <c r="AB34" i="9"/>
  <c r="AB36" i="9"/>
  <c r="J7" i="9"/>
  <c r="X12" i="11"/>
  <c r="T12" i="11"/>
  <c r="H12" i="9"/>
  <c r="F8" i="11"/>
  <c r="M12" i="11" s="1"/>
  <c r="J8" i="11"/>
  <c r="O6" i="9"/>
  <c r="O9" i="9"/>
  <c r="O8" i="9"/>
  <c r="J8" i="9"/>
  <c r="B16" i="9"/>
  <c r="B9" i="9"/>
  <c r="AA59" i="11"/>
  <c r="Z59" i="11"/>
  <c r="AA55" i="11"/>
  <c r="Z55" i="11"/>
  <c r="AA51" i="11"/>
  <c r="Z51" i="11"/>
  <c r="AA49" i="11"/>
  <c r="Z49" i="11"/>
  <c r="M55" i="11"/>
  <c r="M51" i="11"/>
  <c r="M49" i="11"/>
  <c r="M59" i="11"/>
  <c r="L59" i="11"/>
  <c r="L55" i="11"/>
  <c r="L51" i="11"/>
  <c r="J39" i="11"/>
  <c r="F39" i="11"/>
  <c r="V38" i="11"/>
  <c r="H38" i="11"/>
  <c r="T30" i="9"/>
  <c r="O30" i="9"/>
  <c r="J30" i="9"/>
  <c r="Y29" i="9"/>
  <c r="O29" i="9"/>
  <c r="J29" i="9"/>
  <c r="Y28" i="9"/>
  <c r="T28" i="9"/>
  <c r="Y27" i="9"/>
  <c r="T27" i="9"/>
  <c r="O27" i="9"/>
  <c r="T23" i="9"/>
  <c r="O23" i="9"/>
  <c r="J23" i="9"/>
  <c r="Y22" i="9"/>
  <c r="O22" i="9"/>
  <c r="J22" i="9"/>
  <c r="Y21" i="9"/>
  <c r="T21" i="9"/>
  <c r="Y20" i="9"/>
  <c r="T20" i="9"/>
  <c r="O20" i="9"/>
  <c r="O16" i="9"/>
  <c r="Y15" i="9"/>
  <c r="Y14" i="9"/>
  <c r="T14" i="9"/>
  <c r="Y13" i="9"/>
  <c r="T13" i="9"/>
  <c r="O13" i="9"/>
  <c r="Y8" i="9"/>
  <c r="Y7" i="9"/>
  <c r="T7" i="9"/>
  <c r="Y6" i="9"/>
  <c r="T6" i="9"/>
  <c r="M26" i="9"/>
  <c r="M19" i="9"/>
  <c r="F16" i="11"/>
  <c r="L8" i="11" s="1"/>
  <c r="R26" i="9"/>
  <c r="H26" i="9"/>
  <c r="X39" i="11"/>
  <c r="F10" i="11"/>
  <c r="L12" i="11" s="1"/>
  <c r="T39" i="11"/>
  <c r="M12" i="9"/>
  <c r="J10" i="11"/>
  <c r="H19" i="9"/>
  <c r="X8" i="11"/>
  <c r="J16" i="11"/>
  <c r="R19" i="9"/>
  <c r="F12" i="11"/>
  <c r="L14" i="11" s="1"/>
  <c r="T16" i="11"/>
  <c r="Z8" i="11" s="1"/>
  <c r="J12" i="11"/>
  <c r="M14" i="11" s="1"/>
  <c r="X16" i="11"/>
  <c r="T9" i="9"/>
  <c r="T16" i="9"/>
  <c r="O15" i="9"/>
  <c r="J16" i="9"/>
  <c r="J15" i="9"/>
  <c r="J28" i="9"/>
  <c r="J21" i="9"/>
  <c r="J14" i="9"/>
  <c r="J9" i="9"/>
  <c r="V56" i="11"/>
  <c r="V54" i="11"/>
  <c r="V58" i="11"/>
  <c r="H58" i="11"/>
  <c r="H56" i="11"/>
  <c r="X51" i="11"/>
  <c r="T51" i="11"/>
  <c r="J51" i="11"/>
  <c r="F51" i="11"/>
  <c r="X49" i="11"/>
  <c r="T49" i="11"/>
  <c r="J49" i="11"/>
  <c r="F49" i="11"/>
  <c r="V42" i="11"/>
  <c r="H42" i="11"/>
  <c r="H54" i="11"/>
  <c r="V52" i="11"/>
  <c r="H52" i="11"/>
  <c r="V50" i="11"/>
  <c r="H50" i="11"/>
  <c r="V40" i="11"/>
  <c r="H40" i="11"/>
  <c r="V36" i="11"/>
  <c r="H36" i="11"/>
  <c r="V34" i="11"/>
  <c r="V32" i="11"/>
  <c r="H32" i="11"/>
  <c r="V30" i="11"/>
  <c r="V28" i="11"/>
  <c r="H28" i="11"/>
  <c r="V21" i="11"/>
  <c r="H21" i="11"/>
  <c r="V19" i="11"/>
  <c r="H19" i="11"/>
  <c r="V17" i="11"/>
  <c r="H17" i="11"/>
  <c r="V15" i="11"/>
  <c r="H15" i="11"/>
  <c r="V13" i="11"/>
  <c r="H13" i="11"/>
  <c r="V11" i="11"/>
  <c r="H11" i="11"/>
  <c r="V9" i="11"/>
  <c r="H9" i="11"/>
  <c r="Z10" i="11" l="1"/>
  <c r="M16" i="11"/>
  <c r="Z12" i="11"/>
  <c r="AA8" i="11"/>
  <c r="M8" i="11"/>
  <c r="AR36" i="9"/>
  <c r="AR35" i="9"/>
  <c r="AR34" i="9"/>
  <c r="AA14" i="11"/>
  <c r="M10" i="11"/>
  <c r="L10" i="11"/>
  <c r="AN37" i="9"/>
  <c r="AL35" i="9"/>
  <c r="AJ35" i="9"/>
  <c r="AN35" i="9"/>
  <c r="AP35" i="9" s="1"/>
  <c r="AN34" i="9"/>
  <c r="AL34" i="9"/>
  <c r="AD28" i="9"/>
  <c r="AD27" i="9"/>
  <c r="AB15" i="9"/>
  <c r="AD15" i="9"/>
  <c r="AD14" i="9"/>
  <c r="AB16" i="9"/>
  <c r="AB28" i="9"/>
  <c r="AB13" i="9"/>
  <c r="AB27" i="9"/>
  <c r="AJ34" i="9"/>
  <c r="AD22" i="9"/>
  <c r="AD20" i="9"/>
  <c r="AD13" i="9"/>
  <c r="AD23" i="9"/>
  <c r="AB29" i="9"/>
  <c r="AD21" i="9"/>
  <c r="AL37" i="9"/>
  <c r="AP37" i="9" s="1"/>
  <c r="AJ37" i="9"/>
  <c r="AD30" i="9"/>
  <c r="AD9" i="9"/>
  <c r="AB30" i="9"/>
  <c r="AB14" i="9"/>
  <c r="AD16" i="9"/>
  <c r="AB22" i="9"/>
  <c r="AL36" i="9"/>
  <c r="AJ36" i="9"/>
  <c r="AN36" i="9"/>
  <c r="AB9" i="9"/>
  <c r="AB20" i="9"/>
  <c r="AB23" i="9"/>
  <c r="AD29" i="9"/>
  <c r="AD6" i="9"/>
  <c r="AB8" i="9"/>
  <c r="AD8" i="9"/>
  <c r="AB7" i="9"/>
  <c r="AD7" i="9"/>
  <c r="AB6" i="9"/>
  <c r="AB21" i="9"/>
  <c r="R12" i="9"/>
  <c r="T8" i="11"/>
  <c r="AA10" i="11" l="1"/>
  <c r="Z14" i="11"/>
  <c r="AR15" i="9"/>
  <c r="AR14" i="9"/>
  <c r="AR13" i="9"/>
  <c r="AR27" i="9"/>
  <c r="AR28" i="9"/>
  <c r="AR29" i="9"/>
  <c r="AR16" i="9"/>
  <c r="AR23" i="9"/>
  <c r="AR22" i="9"/>
  <c r="AR21" i="9"/>
  <c r="AR20" i="9"/>
  <c r="AJ15" i="9"/>
  <c r="BG16" i="9"/>
  <c r="AN16" i="9"/>
  <c r="AJ23" i="9"/>
  <c r="BG22" i="9"/>
  <c r="AL27" i="9"/>
  <c r="AJ28" i="9"/>
  <c r="AP36" i="9"/>
  <c r="BG36" i="9"/>
  <c r="BG37" i="9"/>
  <c r="BG35" i="9"/>
  <c r="BG34" i="9"/>
  <c r="AP34" i="9"/>
  <c r="AL28" i="9"/>
  <c r="AN27" i="9"/>
  <c r="AP27" i="9" s="1"/>
  <c r="BG20" i="9"/>
  <c r="AJ20" i="9"/>
  <c r="AN15" i="9"/>
  <c r="AL15" i="9"/>
  <c r="AN13" i="9"/>
  <c r="AN28" i="9"/>
  <c r="AJ27" i="9"/>
  <c r="AN9" i="9"/>
  <c r="AL16" i="9"/>
  <c r="AP16" i="9" s="1"/>
  <c r="AN30" i="9"/>
  <c r="AN20" i="9"/>
  <c r="AL20" i="9"/>
  <c r="AP20" i="9" s="1"/>
  <c r="AJ13" i="9"/>
  <c r="AL13" i="9"/>
  <c r="AP13" i="9" s="1"/>
  <c r="BG9" i="9"/>
  <c r="AJ30" i="9"/>
  <c r="AL9" i="9"/>
  <c r="AP9" i="9" s="1"/>
  <c r="AL22" i="9"/>
  <c r="AP22" i="9" s="1"/>
  <c r="AN6" i="9"/>
  <c r="AL30" i="9"/>
  <c r="AJ22" i="9"/>
  <c r="AJ9" i="9"/>
  <c r="AN22" i="9"/>
  <c r="AN23" i="9"/>
  <c r="AL23" i="9"/>
  <c r="AP23" i="9" s="1"/>
  <c r="AL29" i="9"/>
  <c r="AP29" i="9" s="1"/>
  <c r="BG23" i="9"/>
  <c r="AJ29" i="9"/>
  <c r="AJ16" i="9"/>
  <c r="AJ14" i="9"/>
  <c r="AL14" i="9"/>
  <c r="AN14" i="9"/>
  <c r="AN29" i="9"/>
  <c r="AN8" i="9"/>
  <c r="AL8" i="9"/>
  <c r="AJ8" i="9"/>
  <c r="AN7" i="9"/>
  <c r="AL7" i="9"/>
  <c r="AJ7" i="9"/>
  <c r="AL6" i="9"/>
  <c r="AJ6" i="9"/>
  <c r="AN21" i="9"/>
  <c r="AJ21" i="9"/>
  <c r="AL21" i="9"/>
  <c r="AP21" i="9" s="1"/>
  <c r="BG21" i="9"/>
  <c r="BG29" i="9" l="1"/>
  <c r="AR37" i="9"/>
  <c r="AP30" i="9"/>
  <c r="BG30" i="9" s="1"/>
  <c r="AP28" i="9"/>
  <c r="BG28" i="9" s="1"/>
  <c r="BG27" i="9"/>
  <c r="BG13" i="9"/>
  <c r="AP15" i="9"/>
  <c r="BG15" i="9" s="1"/>
  <c r="AP14" i="9"/>
  <c r="BG14" i="9" s="1"/>
  <c r="AP7" i="9"/>
  <c r="BG7" i="9" s="1"/>
  <c r="AP6" i="9"/>
  <c r="BG6" i="9" s="1"/>
  <c r="AP8" i="9"/>
  <c r="BG8" i="9" s="1"/>
  <c r="AR6" i="9" l="1"/>
  <c r="AR8" i="9"/>
  <c r="AR7" i="9"/>
  <c r="AR9" i="9"/>
  <c r="AR30" i="9"/>
</calcChain>
</file>

<file path=xl/sharedStrings.xml><?xml version="1.0" encoding="utf-8"?>
<sst xmlns="http://schemas.openxmlformats.org/spreadsheetml/2006/main" count="318" uniqueCount="166">
  <si>
    <t>西脇多可</t>
    <rPh sb="0" eb="2">
      <t>ニシワキ</t>
    </rPh>
    <rPh sb="2" eb="4">
      <t>タカ</t>
    </rPh>
    <phoneticPr fontId="1"/>
  </si>
  <si>
    <t>小野</t>
    <rPh sb="0" eb="2">
      <t>オノ</t>
    </rPh>
    <phoneticPr fontId="1"/>
  </si>
  <si>
    <t>④　当該チームの結果</t>
    <rPh sb="2" eb="4">
      <t>トウガイ</t>
    </rPh>
    <rPh sb="8" eb="10">
      <t>ケッカ</t>
    </rPh>
    <phoneticPr fontId="1"/>
  </si>
  <si>
    <t>◇各チーム２試合行い、次の方法でグループ毎の順位をつける</t>
    <rPh sb="1" eb="2">
      <t>カク</t>
    </rPh>
    <rPh sb="6" eb="8">
      <t>シアイ</t>
    </rPh>
    <rPh sb="8" eb="9">
      <t>オコナ</t>
    </rPh>
    <rPh sb="11" eb="12">
      <t>ツギ</t>
    </rPh>
    <rPh sb="13" eb="15">
      <t>ホウホウ</t>
    </rPh>
    <rPh sb="20" eb="21">
      <t>ゴト</t>
    </rPh>
    <rPh sb="22" eb="24">
      <t>ジュンイ</t>
    </rPh>
    <phoneticPr fontId="1"/>
  </si>
  <si>
    <t>順位のつけ方</t>
    <rPh sb="0" eb="2">
      <t>ジュンイ</t>
    </rPh>
    <rPh sb="3" eb="6">
      <t>ツケカタ</t>
    </rPh>
    <phoneticPr fontId="1"/>
  </si>
  <si>
    <t>②　得失点差</t>
    <rPh sb="2" eb="3">
      <t>トク</t>
    </rPh>
    <rPh sb="3" eb="5">
      <t>シッテン</t>
    </rPh>
    <rPh sb="5" eb="6">
      <t>サ</t>
    </rPh>
    <phoneticPr fontId="1"/>
  </si>
  <si>
    <t>③　総得点</t>
    <rPh sb="2" eb="5">
      <t>ソウトクテン</t>
    </rPh>
    <phoneticPr fontId="1"/>
  </si>
  <si>
    <t>１次リーグ</t>
    <rPh sb="0" eb="2">
      <t>１ジ</t>
    </rPh>
    <phoneticPr fontId="1"/>
  </si>
  <si>
    <t>Ｂブロック</t>
    <phoneticPr fontId="1"/>
  </si>
  <si>
    <t>Ｃブロック</t>
    <phoneticPr fontId="1"/>
  </si>
  <si>
    <t>Ｄブロック</t>
    <phoneticPr fontId="1"/>
  </si>
  <si>
    <t>Ｅブロック</t>
    <phoneticPr fontId="1"/>
  </si>
  <si>
    <t>Ａブロック</t>
    <phoneticPr fontId="1"/>
  </si>
  <si>
    <t>―</t>
  </si>
  <si>
    <t>１次リーグ（１日目・２日目）</t>
    <rPh sb="0" eb="2">
      <t>１ジ</t>
    </rPh>
    <rPh sb="6" eb="9">
      <t>１ニチメ</t>
    </rPh>
    <rPh sb="11" eb="12">
      <t>ニチ</t>
    </rPh>
    <rPh sb="12" eb="13">
      <t>メ</t>
    </rPh>
    <phoneticPr fontId="1"/>
  </si>
  <si>
    <t>１次リーグ（大会１日目・２日目）</t>
    <rPh sb="0" eb="2">
      <t>１ジ</t>
    </rPh>
    <rPh sb="6" eb="8">
      <t>タイカイ</t>
    </rPh>
    <rPh sb="9" eb="11">
      <t>ニチメ</t>
    </rPh>
    <rPh sb="13" eb="14">
      <t>ニチ</t>
    </rPh>
    <rPh sb="14" eb="15">
      <t>メ</t>
    </rPh>
    <phoneticPr fontId="1"/>
  </si>
  <si>
    <t>試合順</t>
    <rPh sb="0" eb="2">
      <t>シアイ</t>
    </rPh>
    <rPh sb="2" eb="3">
      <t>ジュン</t>
    </rPh>
    <phoneticPr fontId="1"/>
  </si>
  <si>
    <t>試合時間</t>
    <rPh sb="0" eb="2">
      <t>シアイ</t>
    </rPh>
    <rPh sb="2" eb="4">
      <t>ジカン</t>
    </rPh>
    <phoneticPr fontId="1"/>
  </si>
  <si>
    <t>対戦カード</t>
    <rPh sb="0" eb="2">
      <t>タイセン</t>
    </rPh>
    <phoneticPr fontId="1"/>
  </si>
  <si>
    <t>主審</t>
    <rPh sb="0" eb="2">
      <t>シュシン</t>
    </rPh>
    <phoneticPr fontId="1"/>
  </si>
  <si>
    <t>決勝</t>
    <rPh sb="0" eb="2">
      <t>ケッショウ</t>
    </rPh>
    <phoneticPr fontId="1"/>
  </si>
  <si>
    <t>三木</t>
    <rPh sb="0" eb="2">
      <t>ミキ</t>
    </rPh>
    <phoneticPr fontId="1"/>
  </si>
  <si>
    <t>加東</t>
    <rPh sb="0" eb="2">
      <t>カトウ</t>
    </rPh>
    <phoneticPr fontId="1"/>
  </si>
  <si>
    <t>◇準々決勝・準決勝・３位決定戦・決勝を行う</t>
    <rPh sb="1" eb="3">
      <t>ジュンジュン</t>
    </rPh>
    <rPh sb="3" eb="5">
      <t>ジュンケッショウ</t>
    </rPh>
    <rPh sb="6" eb="9">
      <t>ジュンケッs</t>
    </rPh>
    <rPh sb="10" eb="12">
      <t>３イ</t>
    </rPh>
    <rPh sb="12" eb="15">
      <t>ケッテイセン</t>
    </rPh>
    <rPh sb="16" eb="18">
      <t>ケッショウ</t>
    </rPh>
    <rPh sb="19" eb="20">
      <t>オコナ</t>
    </rPh>
    <phoneticPr fontId="1"/>
  </si>
  <si>
    <t>№</t>
    <phoneticPr fontId="1"/>
  </si>
  <si>
    <t>補助審</t>
    <rPh sb="0" eb="2">
      <t>ホジョ</t>
    </rPh>
    <rPh sb="2" eb="3">
      <t>シン</t>
    </rPh>
    <phoneticPr fontId="1"/>
  </si>
  <si>
    <t>前試合の勝</t>
  </si>
  <si>
    <t>前試合の負</t>
  </si>
  <si>
    <t>３決</t>
    <rPh sb="1" eb="2">
      <t>ケツ</t>
    </rPh>
    <phoneticPr fontId="1"/>
  </si>
  <si>
    <t>No.2</t>
    <phoneticPr fontId="1"/>
  </si>
  <si>
    <t>No.6</t>
    <phoneticPr fontId="1"/>
  </si>
  <si>
    <t>No.8</t>
    <phoneticPr fontId="1"/>
  </si>
  <si>
    <t>No.10</t>
    <phoneticPr fontId="1"/>
  </si>
  <si>
    <t>No.17</t>
    <phoneticPr fontId="1"/>
  </si>
  <si>
    <t>No.23</t>
    <phoneticPr fontId="1"/>
  </si>
  <si>
    <t>No.22</t>
    <phoneticPr fontId="1"/>
  </si>
  <si>
    <t>大会を３日間で行う。</t>
    <rPh sb="0" eb="2">
      <t>タイカイ</t>
    </rPh>
    <rPh sb="4" eb="6">
      <t>ニチカン</t>
    </rPh>
    <rPh sb="7" eb="8">
      <t>オコナ</t>
    </rPh>
    <phoneticPr fontId="1"/>
  </si>
  <si>
    <t>兵庫県大会出場権</t>
    <rPh sb="0" eb="3">
      <t>ヒョウゴケン</t>
    </rPh>
    <rPh sb="3" eb="5">
      <t>タイカイ</t>
    </rPh>
    <rPh sb="5" eb="8">
      <t>シュツジョウケン</t>
    </rPh>
    <phoneticPr fontId="1"/>
  </si>
  <si>
    <t>◇兵庫県大会の出場権を得たチームがフェアプレー精神から代表としてふさわしくない</t>
    <rPh sb="1" eb="4">
      <t>ヒョウゴケン</t>
    </rPh>
    <rPh sb="4" eb="6">
      <t>タイカイ</t>
    </rPh>
    <rPh sb="7" eb="10">
      <t>シュツジョウケン</t>
    </rPh>
    <rPh sb="11" eb="12">
      <t>エ</t>
    </rPh>
    <rPh sb="23" eb="25">
      <t>セイシン</t>
    </rPh>
    <rPh sb="27" eb="29">
      <t>ダイヒョウ</t>
    </rPh>
    <phoneticPr fontId="1"/>
  </si>
  <si>
    <t>審判</t>
    <rPh sb="0" eb="2">
      <t>シンパン</t>
    </rPh>
    <phoneticPr fontId="1"/>
  </si>
  <si>
    <t>大会参加費</t>
    <rPh sb="0" eb="5">
      <t>タイカイサンカヒ</t>
    </rPh>
    <phoneticPr fontId="1"/>
  </si>
  <si>
    <t>三木ドリームズ　リコ</t>
    <rPh sb="0" eb="2">
      <t>ミキ</t>
    </rPh>
    <phoneticPr fontId="2"/>
  </si>
  <si>
    <t>ジンガ三木ＳＣ</t>
    <phoneticPr fontId="1"/>
  </si>
  <si>
    <t>Ｍ．ＳＥＲＩＯ．ＦＣ</t>
    <phoneticPr fontId="1"/>
  </si>
  <si>
    <t>小野ＦＣ</t>
    <rPh sb="0" eb="2">
      <t>オノ</t>
    </rPh>
    <phoneticPr fontId="2"/>
  </si>
  <si>
    <t>小野東ＳＳＤ</t>
    <rPh sb="0" eb="2">
      <t>オノ</t>
    </rPh>
    <rPh sb="2" eb="3">
      <t>ヒガシ</t>
    </rPh>
    <phoneticPr fontId="2"/>
  </si>
  <si>
    <t>旭ＦＣＪｒ</t>
    <rPh sb="0" eb="1">
      <t>アサヒ</t>
    </rPh>
    <phoneticPr fontId="2"/>
  </si>
  <si>
    <t>イルソーレ加東ＦＣ</t>
    <rPh sb="5" eb="7">
      <t>カトウ</t>
    </rPh>
    <phoneticPr fontId="2"/>
  </si>
  <si>
    <t>中町ＦＣＪｒ</t>
    <rPh sb="0" eb="2">
      <t>ナカチョウ</t>
    </rPh>
    <phoneticPr fontId="2"/>
  </si>
  <si>
    <t>八千代少年ＳＣ</t>
    <rPh sb="0" eb="3">
      <t>ヤチヨ</t>
    </rPh>
    <rPh sb="3" eb="5">
      <t>ショウネン</t>
    </rPh>
    <phoneticPr fontId="2"/>
  </si>
  <si>
    <t>加美ＦＣＪｒ</t>
    <rPh sb="0" eb="2">
      <t>カミ</t>
    </rPh>
    <phoneticPr fontId="2"/>
  </si>
  <si>
    <t>①　勝ち点（勝…３　　PK勝ち…２　　PK負け…１　　負…０）</t>
    <rPh sb="2" eb="3">
      <t>カ</t>
    </rPh>
    <rPh sb="4" eb="5">
      <t>テン</t>
    </rPh>
    <rPh sb="6" eb="7">
      <t>カ</t>
    </rPh>
    <rPh sb="27" eb="28">
      <t>マ</t>
    </rPh>
    <phoneticPr fontId="1"/>
  </si>
  <si>
    <t>◇同点の場合、３人によるＰＫ戦を行う</t>
    <rPh sb="1" eb="3">
      <t>ドウテン</t>
    </rPh>
    <rPh sb="8" eb="9">
      <t>ニン</t>
    </rPh>
    <rPh sb="14" eb="15">
      <t>セン</t>
    </rPh>
    <rPh sb="16" eb="17">
      <t>オコナ</t>
    </rPh>
    <phoneticPr fontId="1"/>
  </si>
  <si>
    <t>No.13</t>
    <phoneticPr fontId="1"/>
  </si>
  <si>
    <t>No.19</t>
    <phoneticPr fontId="1"/>
  </si>
  <si>
    <t>No.1</t>
    <phoneticPr fontId="1"/>
  </si>
  <si>
    <t>No.5</t>
    <phoneticPr fontId="1"/>
  </si>
  <si>
    <t>No.9</t>
    <phoneticPr fontId="1"/>
  </si>
  <si>
    <t>No.3</t>
    <phoneticPr fontId="1"/>
  </si>
  <si>
    <t>No.7</t>
    <phoneticPr fontId="1"/>
  </si>
  <si>
    <t>No.11</t>
    <phoneticPr fontId="1"/>
  </si>
  <si>
    <t>No.21</t>
    <phoneticPr fontId="1"/>
  </si>
  <si>
    <t>No.4</t>
    <phoneticPr fontId="1"/>
  </si>
  <si>
    <t>No.14</t>
    <phoneticPr fontId="1"/>
  </si>
  <si>
    <t>No.20</t>
    <phoneticPr fontId="1"/>
  </si>
  <si>
    <t>１次リーグ　　</t>
    <rPh sb="1" eb="2">
      <t>ジ</t>
    </rPh>
    <phoneticPr fontId="1"/>
  </si>
  <si>
    <t>加西ＦＣ</t>
    <rPh sb="0" eb="4">
      <t>カサイF</t>
    </rPh>
    <phoneticPr fontId="2"/>
  </si>
  <si>
    <t>三樹平田ＳＣ</t>
    <rPh sb="0" eb="1">
      <t>サン</t>
    </rPh>
    <rPh sb="1" eb="2">
      <t>ジュ</t>
    </rPh>
    <rPh sb="2" eb="4">
      <t>ヒラタ</t>
    </rPh>
    <phoneticPr fontId="2"/>
  </si>
  <si>
    <t>会場</t>
    <rPh sb="0" eb="2">
      <t>カイジョウ</t>
    </rPh>
    <phoneticPr fontId="23"/>
  </si>
  <si>
    <t>No.16</t>
    <phoneticPr fontId="1"/>
  </si>
  <si>
    <t>No.21の勝者</t>
    <rPh sb="6" eb="8">
      <t>ショウシャ</t>
    </rPh>
    <phoneticPr fontId="1"/>
  </si>
  <si>
    <t>No.20の勝者</t>
    <rPh sb="6" eb="8">
      <t>ショウシャ</t>
    </rPh>
    <phoneticPr fontId="1"/>
  </si>
  <si>
    <t>ＤＥＳＡＦＩＯ ＳＣ</t>
    <phoneticPr fontId="2"/>
  </si>
  <si>
    <t>勝</t>
    <rPh sb="0" eb="1">
      <t>カ</t>
    </rPh>
    <phoneticPr fontId="23"/>
  </si>
  <si>
    <t>負</t>
    <rPh sb="0" eb="1">
      <t>マ</t>
    </rPh>
    <phoneticPr fontId="23"/>
  </si>
  <si>
    <t>勝点</t>
    <rPh sb="0" eb="1">
      <t>カチ</t>
    </rPh>
    <rPh sb="1" eb="2">
      <t>テン</t>
    </rPh>
    <phoneticPr fontId="23"/>
  </si>
  <si>
    <t>得点</t>
    <rPh sb="0" eb="2">
      <t>トクテン</t>
    </rPh>
    <phoneticPr fontId="23"/>
  </si>
  <si>
    <t>失点</t>
    <rPh sb="0" eb="2">
      <t>シッテン</t>
    </rPh>
    <phoneticPr fontId="23"/>
  </si>
  <si>
    <t>差</t>
    <rPh sb="0" eb="1">
      <t>サ</t>
    </rPh>
    <phoneticPr fontId="23"/>
  </si>
  <si>
    <t>順位</t>
    <rPh sb="0" eb="2">
      <t>ジュンイ</t>
    </rPh>
    <phoneticPr fontId="23"/>
  </si>
  <si>
    <t>PK勝</t>
    <rPh sb="2" eb="3">
      <t>カティ</t>
    </rPh>
    <phoneticPr fontId="23"/>
  </si>
  <si>
    <t>PK負</t>
    <rPh sb="2" eb="3">
      <t>マケ</t>
    </rPh>
    <phoneticPr fontId="23"/>
  </si>
  <si>
    <t>ＬＵＺ零壱ＦＣ</t>
    <rPh sb="3" eb="5">
      <t>レイイティ</t>
    </rPh>
    <phoneticPr fontId="23"/>
  </si>
  <si>
    <t>相互</t>
    <rPh sb="0" eb="2">
      <t>ソウゴ</t>
    </rPh>
    <phoneticPr fontId="1"/>
  </si>
  <si>
    <t>社ＦＣＪｒ</t>
    <rPh sb="0" eb="1">
      <t>ヤシロ</t>
    </rPh>
    <phoneticPr fontId="1"/>
  </si>
  <si>
    <t>日野ＦＣ</t>
    <rPh sb="0" eb="2">
      <t xml:space="preserve">ヒノ </t>
    </rPh>
    <phoneticPr fontId="1"/>
  </si>
  <si>
    <t>No.24</t>
    <phoneticPr fontId="1"/>
  </si>
  <si>
    <t>No.25</t>
    <phoneticPr fontId="1"/>
  </si>
  <si>
    <t>３決</t>
    <phoneticPr fontId="1"/>
  </si>
  <si>
    <t>No.22の敗者</t>
    <phoneticPr fontId="1"/>
  </si>
  <si>
    <t>No.23の敗者</t>
    <phoneticPr fontId="1"/>
  </si>
  <si>
    <t>ユニフォーム</t>
    <phoneticPr fontId="23"/>
  </si>
  <si>
    <t>◇ユニフォームは、GKを含む出場選手全員色違いを2セット用意するように努めると共に、</t>
    <rPh sb="1" eb="3">
      <t>ジュンジュン</t>
    </rPh>
    <rPh sb="3" eb="5">
      <t>ジュンケッショウ</t>
    </rPh>
    <rPh sb="7" eb="9">
      <t>シンパン</t>
    </rPh>
    <rPh sb="9" eb="10">
      <t>ブ</t>
    </rPh>
    <rPh sb="11" eb="13">
      <t>シメイ</t>
    </rPh>
    <rPh sb="17" eb="20">
      <t>タントウチク</t>
    </rPh>
    <rPh sb="20" eb="22">
      <t>シンパンイン</t>
    </rPh>
    <phoneticPr fontId="23"/>
  </si>
  <si>
    <t>◇決勝のみ１０分の延長戦を行う。なおも同点の場合、３人によるＰＫ戦を行う</t>
    <rPh sb="1" eb="3">
      <t>ケッショウ</t>
    </rPh>
    <rPh sb="7" eb="8">
      <t>フン</t>
    </rPh>
    <rPh sb="9" eb="12">
      <t>エンチョウセン</t>
    </rPh>
    <rPh sb="13" eb="14">
      <t>オコナ</t>
    </rPh>
    <rPh sb="19" eb="21">
      <t>ドウテン</t>
    </rPh>
    <rPh sb="22" eb="24">
      <t>バアイ</t>
    </rPh>
    <rPh sb="26" eb="27">
      <t>ニン</t>
    </rPh>
    <rPh sb="32" eb="33">
      <t>セン</t>
    </rPh>
    <rPh sb="34" eb="35">
      <t>オコナ</t>
    </rPh>
    <phoneticPr fontId="1"/>
  </si>
  <si>
    <t>加西ＦＣロッソ</t>
    <rPh sb="0" eb="4">
      <t>カサイF</t>
    </rPh>
    <phoneticPr fontId="2"/>
  </si>
  <si>
    <t>Ａ1位</t>
    <phoneticPr fontId="1"/>
  </si>
  <si>
    <t>Ｂ1位</t>
    <phoneticPr fontId="1"/>
  </si>
  <si>
    <t>Ｅ1位</t>
    <phoneticPr fontId="1"/>
  </si>
  <si>
    <t>Ｃ1位</t>
    <phoneticPr fontId="1"/>
  </si>
  <si>
    <t>Ｄ1位</t>
    <phoneticPr fontId="1"/>
  </si>
  <si>
    <t>２位２位</t>
    <phoneticPr fontId="1"/>
  </si>
  <si>
    <t>２位１位</t>
    <phoneticPr fontId="1"/>
  </si>
  <si>
    <t>７日</t>
    <phoneticPr fontId="1"/>
  </si>
  <si>
    <t>ノックアウトステージ（大会３日目）</t>
    <rPh sb="11" eb="13">
      <t>タイカイ</t>
    </rPh>
    <rPh sb="14" eb="16">
      <t>カメ</t>
    </rPh>
    <phoneticPr fontId="1"/>
  </si>
  <si>
    <t>◇各グループの１位チームがノックアウトステージへ進出</t>
    <rPh sb="1" eb="2">
      <t>カク</t>
    </rPh>
    <rPh sb="7" eb="9">
      <t>１イ</t>
    </rPh>
    <rPh sb="24" eb="26">
      <t>シンシュツ</t>
    </rPh>
    <phoneticPr fontId="1"/>
  </si>
  <si>
    <t>７日</t>
    <rPh sb="1" eb="2">
      <t>ニチ</t>
    </rPh>
    <phoneticPr fontId="1"/>
  </si>
  <si>
    <t>河合スポーツ少年団</t>
    <rPh sb="0" eb="2">
      <t xml:space="preserve">カワイ </t>
    </rPh>
    <phoneticPr fontId="1"/>
  </si>
  <si>
    <t>No.12</t>
    <phoneticPr fontId="1"/>
  </si>
  <si>
    <t>No.15</t>
    <phoneticPr fontId="1"/>
  </si>
  <si>
    <t>No.18</t>
    <phoneticPr fontId="1"/>
  </si>
  <si>
    <t>⑤　抽選（ノックアウトステージ進出チームを決めるときのみ）</t>
    <rPh sb="2" eb="4">
      <t>チュウセン</t>
    </rPh>
    <rPh sb="15" eb="17">
      <t>シンシュツ</t>
    </rPh>
    <rPh sb="21" eb="22">
      <t>キ</t>
    </rPh>
    <phoneticPr fontId="1"/>
  </si>
  <si>
    <t>◇ノックアウトステージの組合わせは事前に提示したとおりとする</t>
    <rPh sb="12" eb="14">
      <t>クミアワセ</t>
    </rPh>
    <rPh sb="17" eb="19">
      <t xml:space="preserve">ジゼンニ </t>
    </rPh>
    <rPh sb="20" eb="22">
      <t xml:space="preserve">テイジシタトオリトスル </t>
    </rPh>
    <phoneticPr fontId="1"/>
  </si>
  <si>
    <t>ノックアウトステージ　　</t>
    <phoneticPr fontId="1"/>
  </si>
  <si>
    <t>三木防災公園第１球技場</t>
    <rPh sb="0" eb="7">
      <t>ミキ</t>
    </rPh>
    <phoneticPr fontId="1"/>
  </si>
  <si>
    <t>加西ＦＣ</t>
    <rPh sb="0" eb="2">
      <t>カサイ</t>
    </rPh>
    <phoneticPr fontId="1"/>
  </si>
  <si>
    <t>◇同点の場合、３人によるＰＫ戦を行う</t>
    <rPh sb="1" eb="3">
      <t>ドウテン</t>
    </rPh>
    <rPh sb="4" eb="6">
      <t>バアイ</t>
    </rPh>
    <rPh sb="8" eb="9">
      <t>ニン</t>
    </rPh>
    <rPh sb="16" eb="17">
      <t>オコナ</t>
    </rPh>
    <phoneticPr fontId="1"/>
  </si>
  <si>
    <t>◇１次リーグは、チーム帯同審判の相互審判で行う</t>
    <rPh sb="2" eb="3">
      <t>ジ</t>
    </rPh>
    <rPh sb="11" eb="13">
      <t>タイドウ</t>
    </rPh>
    <rPh sb="13" eb="15">
      <t>シンパン</t>
    </rPh>
    <rPh sb="16" eb="20">
      <t>ソウゴシン</t>
    </rPh>
    <rPh sb="21" eb="22">
      <t>オコナ</t>
    </rPh>
    <phoneticPr fontId="1"/>
  </si>
  <si>
    <t>◇ノックアウトステージは、担当地区が審判を行う</t>
    <rPh sb="13" eb="17">
      <t>タントウチク</t>
    </rPh>
    <rPh sb="18" eb="20">
      <t>シンパンイン</t>
    </rPh>
    <rPh sb="21" eb="22">
      <t>オコナ</t>
    </rPh>
    <phoneticPr fontId="1"/>
  </si>
  <si>
    <t>◇ノックアウトステージの審判（レフリー１名・補助審判１名）には４種委員会より謝金を支払う</t>
    <rPh sb="12" eb="14">
      <t>シンパン</t>
    </rPh>
    <rPh sb="20" eb="21">
      <t>メイ</t>
    </rPh>
    <rPh sb="22" eb="24">
      <t>ホジョ</t>
    </rPh>
    <rPh sb="24" eb="26">
      <t>シンパン</t>
    </rPh>
    <rPh sb="27" eb="28">
      <t>メイ</t>
    </rPh>
    <rPh sb="32" eb="33">
      <t>シュ</t>
    </rPh>
    <rPh sb="33" eb="36">
      <t>イインカイ</t>
    </rPh>
    <phoneticPr fontId="1"/>
  </si>
  <si>
    <t xml:space="preserve"> 　背番号は今大会期間中統一した番号を使用すること</t>
    <phoneticPr fontId="23"/>
  </si>
  <si>
    <t>◇優勝チームに兵庫県大会の出場権を付与する</t>
    <rPh sb="1" eb="3">
      <t>ユウショウ</t>
    </rPh>
    <rPh sb="7" eb="10">
      <t>ヒョウゴケン</t>
    </rPh>
    <rPh sb="10" eb="12">
      <t>タイカイ</t>
    </rPh>
    <rPh sb="13" eb="16">
      <t>シュツジョウケン</t>
    </rPh>
    <rPh sb="17" eb="19">
      <t>フヨ</t>
    </rPh>
    <phoneticPr fontId="1"/>
  </si>
  <si>
    <t>　　　ただし、何らかの理由により出場が出来ない場合は、順次繰り上がって出場する</t>
    <rPh sb="7" eb="8">
      <t>ナン</t>
    </rPh>
    <rPh sb="11" eb="13">
      <t>リユウ</t>
    </rPh>
    <rPh sb="16" eb="18">
      <t>シュツジョウ</t>
    </rPh>
    <rPh sb="19" eb="21">
      <t>デキ</t>
    </rPh>
    <rPh sb="23" eb="25">
      <t>バアイ</t>
    </rPh>
    <rPh sb="27" eb="29">
      <t>ジュンジ</t>
    </rPh>
    <rPh sb="29" eb="30">
      <t>ク</t>
    </rPh>
    <rPh sb="31" eb="32">
      <t>ア</t>
    </rPh>
    <rPh sb="35" eb="37">
      <t>シュツジョウ</t>
    </rPh>
    <phoneticPr fontId="22"/>
  </si>
  <si>
    <t>　 行為があった場合はフェアプレー委員会で協議し判断する</t>
    <rPh sb="2" eb="4">
      <t>コウイ</t>
    </rPh>
    <rPh sb="8" eb="10">
      <t>バアイ</t>
    </rPh>
    <rPh sb="17" eb="20">
      <t>イインカイ</t>
    </rPh>
    <rPh sb="21" eb="23">
      <t>キョウギ</t>
    </rPh>
    <rPh sb="24" eb="26">
      <t>ハンダン</t>
    </rPh>
    <phoneticPr fontId="1"/>
  </si>
  <si>
    <t>◇１次リーグ：１０００円、決勝トーナメント：２０００円、大会本部にて徴収します</t>
    <rPh sb="2" eb="3">
      <t>ジ</t>
    </rPh>
    <rPh sb="6" eb="12">
      <t>:1000エン</t>
    </rPh>
    <rPh sb="13" eb="21">
      <t>ケッショウt</t>
    </rPh>
    <rPh sb="26" eb="27">
      <t>エン</t>
    </rPh>
    <rPh sb="28" eb="32">
      <t>タイカイホンブ</t>
    </rPh>
    <rPh sb="34" eb="36">
      <t>チョウシュウ</t>
    </rPh>
    <phoneticPr fontId="1"/>
  </si>
  <si>
    <t>６日</t>
    <rPh sb="1" eb="2">
      <t>ニチ</t>
    </rPh>
    <phoneticPr fontId="1"/>
  </si>
  <si>
    <t>◇各グループの２位チームのうち、成績上位２チームがノックアウトステージに進出する</t>
    <rPh sb="1" eb="2">
      <t>カク</t>
    </rPh>
    <rPh sb="8" eb="9">
      <t>１イ</t>
    </rPh>
    <rPh sb="16" eb="18">
      <t>セイセキ</t>
    </rPh>
    <rPh sb="18" eb="20">
      <t>ジョウイ</t>
    </rPh>
    <rPh sb="36" eb="38">
      <t>シンシュツ</t>
    </rPh>
    <phoneticPr fontId="1"/>
  </si>
  <si>
    <t>６日</t>
    <phoneticPr fontId="1"/>
  </si>
  <si>
    <t>小野南Juve</t>
    <rPh sb="0" eb="2">
      <t>オノ</t>
    </rPh>
    <rPh sb="2" eb="3">
      <t>ミナミ</t>
    </rPh>
    <phoneticPr fontId="2"/>
  </si>
  <si>
    <t>小野南LosChe</t>
    <rPh sb="0" eb="1">
      <t>アサヒ</t>
    </rPh>
    <phoneticPr fontId="2"/>
  </si>
  <si>
    <t>西脇ＦＣターコイズ</t>
    <rPh sb="0" eb="2">
      <t>ニシワキ</t>
    </rPh>
    <phoneticPr fontId="1"/>
  </si>
  <si>
    <t>西脇ＦＣグレー</t>
    <rPh sb="0" eb="1">
      <t>ニ</t>
    </rPh>
    <phoneticPr fontId="1"/>
  </si>
  <si>
    <t>Ｆブロック</t>
    <phoneticPr fontId="1"/>
  </si>
  <si>
    <t>14</t>
    <phoneticPr fontId="1"/>
  </si>
  <si>
    <t>加西地区</t>
    <rPh sb="1" eb="2">
      <t xml:space="preserve">ニシ </t>
    </rPh>
    <phoneticPr fontId="1"/>
  </si>
  <si>
    <t>Ｆ１位</t>
    <phoneticPr fontId="1"/>
  </si>
  <si>
    <t>Ｃ</t>
    <phoneticPr fontId="1"/>
  </si>
  <si>
    <t>ヴィリッキーニ</t>
    <phoneticPr fontId="1"/>
  </si>
  <si>
    <t>12</t>
    <phoneticPr fontId="1"/>
  </si>
  <si>
    <t>15</t>
    <phoneticPr fontId="1"/>
  </si>
  <si>
    <t>17</t>
    <phoneticPr fontId="1"/>
  </si>
  <si>
    <t>19</t>
    <phoneticPr fontId="1"/>
  </si>
  <si>
    <t>◇参加１９チームを６グループに分ける</t>
    <rPh sb="1" eb="3">
      <t>サンカ</t>
    </rPh>
    <rPh sb="15" eb="16">
      <t>ワ</t>
    </rPh>
    <phoneticPr fontId="1"/>
  </si>
  <si>
    <t>ノックアウトステージ（３日目）　１４日</t>
    <rPh sb="12" eb="14">
      <t>ニチメ</t>
    </rPh>
    <phoneticPr fontId="1"/>
  </si>
  <si>
    <t>No.26</t>
    <phoneticPr fontId="1"/>
  </si>
  <si>
    <t>No.27</t>
    <phoneticPr fontId="1"/>
  </si>
  <si>
    <t>No.20の敗者</t>
    <rPh sb="6" eb="8">
      <t>ハイシャ</t>
    </rPh>
    <phoneticPr fontId="1"/>
  </si>
  <si>
    <t>No.21の敗者</t>
    <rPh sb="6" eb="8">
      <t>ハイシャ</t>
    </rPh>
    <phoneticPr fontId="1"/>
  </si>
  <si>
    <t>No.22の勝者</t>
    <rPh sb="6" eb="8">
      <t>ショウシャ</t>
    </rPh>
    <phoneticPr fontId="1"/>
  </si>
  <si>
    <t>No.23の勝者</t>
    <rPh sb="6" eb="8">
      <t>ショウシャ</t>
    </rPh>
    <phoneticPr fontId="1"/>
  </si>
  <si>
    <t>No.24の勝者</t>
    <phoneticPr fontId="1"/>
  </si>
  <si>
    <t>No.25の勝者</t>
    <rPh sb="6" eb="8">
      <t>ハイシャ</t>
    </rPh>
    <phoneticPr fontId="1"/>
  </si>
  <si>
    <t>No.24の敗者</t>
    <phoneticPr fontId="1"/>
  </si>
  <si>
    <t>No.25の敗者</t>
    <phoneticPr fontId="1"/>
  </si>
  <si>
    <t>１２月６日７日</t>
    <phoneticPr fontId="1"/>
  </si>
  <si>
    <t>１２月１４日</t>
    <phoneticPr fontId="1"/>
  </si>
  <si>
    <r>
      <t>◇試合時間は</t>
    </r>
    <r>
      <rPr>
        <b/>
        <sz val="12"/>
        <color rgb="FFFF0000"/>
        <rFont val="ＭＳ Ｐ明朝"/>
        <family val="1"/>
        <charset val="128"/>
      </rPr>
      <t>４０分</t>
    </r>
    <r>
      <rPr>
        <sz val="12"/>
        <color rgb="FFFF0000"/>
        <rFont val="ＭＳ Ｐ明朝"/>
        <family val="1"/>
        <charset val="128"/>
      </rPr>
      <t>、ハーフタイムのインターバルは１０分を超えないものとする</t>
    </r>
    <rPh sb="1" eb="3">
      <t>シアイ</t>
    </rPh>
    <rPh sb="3" eb="5">
      <t>ジカン</t>
    </rPh>
    <phoneticPr fontId="1"/>
  </si>
  <si>
    <r>
      <t>　 延長戦に入る前のインターバルは原則5分間とする　</t>
    </r>
    <r>
      <rPr>
        <sz val="12"/>
        <color rgb="FFFF0000"/>
        <rFont val="ＭＳ Ｐ明朝"/>
        <family val="1"/>
        <charset val="128"/>
      </rPr>
      <t>選手の疲労を考慮して時間を延長することもある</t>
    </r>
    <rPh sb="26" eb="28">
      <t xml:space="preserve">センシュノ </t>
    </rPh>
    <rPh sb="29" eb="31">
      <t xml:space="preserve">ヒロウヲ </t>
    </rPh>
    <rPh sb="32" eb="34">
      <t xml:space="preserve">コウリョ </t>
    </rPh>
    <rPh sb="36" eb="38">
      <t xml:space="preserve">ジカンオ </t>
    </rPh>
    <rPh sb="39" eb="41">
      <t xml:space="preserve">エンチョウ </t>
    </rPh>
    <phoneticPr fontId="23"/>
  </si>
  <si>
    <t>　◇ＧＫユニフォームが無いＦＰが緊急事態で急きょＧＫをする場合は、ＦＰ用で試合に着用してい ないユニフォ
　　 ームが、相手チームのユニフォームと明確に色が異なると認められる場合は、審判の判断で着用することを
　　 認める
　　 ＦＰ用が無理な場合は、ビブスを着用することが出来る
     ※緊急事態とは、大会当日の試合中における負傷退場等による場合とする</t>
    <rPh sb="16" eb="20">
      <t>キンキュウ</t>
    </rPh>
    <rPh sb="21" eb="22">
      <t>キュウ</t>
    </rPh>
    <rPh sb="35" eb="36">
      <t>ヨウデ</t>
    </rPh>
    <rPh sb="37" eb="39">
      <t>シアイ</t>
    </rPh>
    <rPh sb="45" eb="48">
      <t>ジュンケッショウ</t>
    </rPh>
    <rPh sb="50" eb="51">
      <t>イ</t>
    </rPh>
    <rPh sb="51" eb="57">
      <t>ケッテイセン</t>
    </rPh>
    <rPh sb="58" eb="60">
      <t>ケッショウ</t>
    </rPh>
    <rPh sb="61" eb="63">
      <t>シンパン</t>
    </rPh>
    <rPh sb="69" eb="70">
      <t>メイ</t>
    </rPh>
    <rPh sb="71" eb="73">
      <t>ホジョ</t>
    </rPh>
    <rPh sb="73" eb="75">
      <t>シンパン</t>
    </rPh>
    <rPh sb="76" eb="77">
      <t>メイ</t>
    </rPh>
    <rPh sb="88" eb="89">
      <t>ミトメ</t>
    </rPh>
    <rPh sb="111" eb="113">
      <t>ムリ</t>
    </rPh>
    <rPh sb="122" eb="124">
      <t>チャク</t>
    </rPh>
    <phoneticPr fontId="23"/>
  </si>
  <si>
    <t>三木総合防災公園第１球技場　南ピッチ（通路側）</t>
    <rPh sb="8" eb="9">
      <t>ダイ2</t>
    </rPh>
    <rPh sb="9" eb="13">
      <t>キュウギジョウ</t>
    </rPh>
    <rPh sb="14" eb="15">
      <t>ミナミ</t>
    </rPh>
    <phoneticPr fontId="23"/>
  </si>
  <si>
    <t>三木総合防災公園第１球技場 北ピッチ（アップ場側）</t>
    <rPh sb="9" eb="10">
      <t>キュウギジョウ</t>
    </rPh>
    <rPh sb="13" eb="14">
      <t>キタ</t>
    </rPh>
    <phoneticPr fontId="23"/>
  </si>
  <si>
    <t>三木総合防災公園第１球技場　南ピッチ（通路側）</t>
    <rPh sb="8" eb="9">
      <t>ダイ2</t>
    </rPh>
    <rPh sb="11" eb="13">
      <t>キュウギジョウ</t>
    </rPh>
    <rPh sb="14" eb="15">
      <t>ミナミ</t>
    </rPh>
    <phoneticPr fontId="23"/>
  </si>
  <si>
    <t>2025年度　第３２回関西小学生サッカー大会 北播磨予選</t>
    <rPh sb="4" eb="6">
      <t>ネンド</t>
    </rPh>
    <rPh sb="7" eb="8">
      <t>ダイ</t>
    </rPh>
    <rPh sb="10" eb="12">
      <t>カンサイ</t>
    </rPh>
    <rPh sb="12" eb="15">
      <t>ショウガクセイ</t>
    </rPh>
    <rPh sb="19" eb="21">
      <t>タイカイ</t>
    </rPh>
    <rPh sb="22" eb="24">
      <t>ホクバン</t>
    </rPh>
    <rPh sb="24" eb="26">
      <t>ヨセン</t>
    </rPh>
    <rPh sb="27" eb="31">
      <t>タイカイヨウ</t>
    </rPh>
    <phoneticPr fontId="1"/>
  </si>
  <si>
    <t>　大会要項</t>
    <phoneticPr fontId="1"/>
  </si>
  <si>
    <t>日程</t>
    <rPh sb="0" eb="2">
      <t xml:space="preserve">ニッテイ </t>
    </rPh>
    <phoneticPr fontId="1"/>
  </si>
  <si>
    <t>星取表</t>
    <rPh sb="0" eb="3">
      <t>ホシトリ</t>
    </rPh>
    <phoneticPr fontId="1"/>
  </si>
  <si>
    <t>組合せ表</t>
    <rPh sb="0" eb="2">
      <t xml:space="preserve">クミアワセ </t>
    </rPh>
    <rPh sb="3" eb="4">
      <t xml:space="preserve">ヒョウ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</si>
</sst>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&quot;年&quot;m&quot;月&quot;d&quot;日&quot;\(aaa\)"/>
  </numFmts>
  <fonts count="49">
    <font>
      <sz val="11"/>
      <name val="ＭＳ Ｐゴシック"/>
      <charset val="128"/>
    </font>
    <font>
      <sz val="6"/>
      <name val="ＭＳ Ｐゴシック"/>
      <family val="2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2"/>
      <charset val="128"/>
    </font>
    <font>
      <sz val="10"/>
      <name val="ＭＳ Ｐ明朝"/>
      <family val="1"/>
      <charset val="128"/>
    </font>
    <font>
      <b/>
      <sz val="16"/>
      <name val="ＤＨＰ特太ゴシック体"/>
      <family val="3"/>
      <charset val="128"/>
    </font>
    <font>
      <sz val="16"/>
      <name val="ＤＨＰ特太ゴシック体"/>
      <family val="3"/>
      <charset val="128"/>
    </font>
    <font>
      <b/>
      <sz val="12"/>
      <name val="ＭＳ ゴシック"/>
      <family val="3"/>
      <charset val="128"/>
    </font>
    <font>
      <sz val="11"/>
      <color indexed="10"/>
      <name val="ＭＳ Ｐ明朝"/>
      <family val="1"/>
      <charset val="128"/>
    </font>
    <font>
      <sz val="11"/>
      <name val="ＭＳ Ｐゴシック"/>
      <family val="2"/>
      <charset val="128"/>
    </font>
    <font>
      <sz val="18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u/>
      <sz val="11"/>
      <color theme="11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HGP創英角ｺﾞｼｯｸUB"/>
      <family val="2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HG丸ｺﾞｼｯｸM-PRO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 (本文)"/>
      <family val="3"/>
      <charset val="128"/>
    </font>
    <font>
      <sz val="11"/>
      <name val="ＭＳ ゴシック"/>
      <family val="2"/>
      <charset val="128"/>
    </font>
    <font>
      <sz val="14"/>
      <name val="ＭＳ Ｐゴシック"/>
      <family val="2"/>
      <charset val="128"/>
    </font>
    <font>
      <b/>
      <sz val="11"/>
      <color theme="3" tint="0.39997558519241921"/>
      <name val="ＭＳ Ｐゴシック"/>
      <family val="2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color theme="3" tint="0.3999755851924192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ゴシック"/>
      <family val="2"/>
      <charset val="128"/>
      <scheme val="minor"/>
    </font>
    <font>
      <b/>
      <sz val="14"/>
      <name val="ＭＳ Ｐゴシック"/>
      <family val="2"/>
      <charset val="128"/>
      <scheme val="minor"/>
    </font>
    <font>
      <sz val="16"/>
      <name val="ＭＳ Ｐゴシック"/>
      <family val="2"/>
      <charset val="128"/>
      <scheme val="minor"/>
    </font>
    <font>
      <sz val="18"/>
      <name val="HGP創英角ｺﾞｼｯｸUB"/>
      <family val="2"/>
      <charset val="128"/>
    </font>
    <font>
      <sz val="14"/>
      <name val="ＭＳ Ｐゴシック"/>
      <family val="2"/>
      <charset val="128"/>
      <scheme val="minor"/>
    </font>
    <font>
      <b/>
      <sz val="12"/>
      <color rgb="FFFF0000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Ｐゴシック (本文)"/>
      <family val="3"/>
      <charset val="128"/>
    </font>
    <font>
      <sz val="14"/>
      <color indexed="8"/>
      <name val="ＭＳ Ｐゴシック"/>
      <family val="2"/>
      <charset val="128"/>
    </font>
    <font>
      <sz val="1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FFF96"/>
        <bgColor indexed="64"/>
      </patternFill>
    </fill>
    <fill>
      <patternFill patternType="solid">
        <fgColor rgb="FFFDFFA6"/>
        <bgColor indexed="64"/>
      </patternFill>
    </fill>
  </fills>
  <borders count="4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 diagonalUp="1">
      <left/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n">
        <color auto="1"/>
      </left>
      <right/>
      <top style="dashed">
        <color indexed="64"/>
      </top>
      <bottom/>
      <diagonal/>
    </border>
    <border>
      <left style="thin">
        <color auto="1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thin">
        <color auto="1"/>
      </left>
      <right style="dashed">
        <color indexed="64"/>
      </right>
      <top/>
      <bottom style="dashed">
        <color indexed="64"/>
      </bottom>
      <diagonal/>
    </border>
  </borders>
  <cellStyleXfs count="157">
    <xf numFmtId="0" fontId="0" fillId="0" borderId="0"/>
    <xf numFmtId="0" fontId="13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0" borderId="0"/>
  </cellStyleXfs>
  <cellXfs count="28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/>
    <xf numFmtId="49" fontId="2" fillId="0" borderId="0" xfId="0" applyNumberFormat="1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0" fillId="0" borderId="0" xfId="0" applyNumberFormat="1"/>
    <xf numFmtId="0" fontId="0" fillId="0" borderId="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/>
    </xf>
    <xf numFmtId="176" fontId="14" fillId="0" borderId="0" xfId="0" applyNumberFormat="1" applyFont="1"/>
    <xf numFmtId="0" fontId="2" fillId="0" borderId="0" xfId="0" applyFont="1" applyAlignment="1">
      <alignment vertical="center" shrinkToFit="1"/>
    </xf>
    <xf numFmtId="0" fontId="17" fillId="0" borderId="0" xfId="0" applyFont="1" applyAlignment="1">
      <alignment vertical="center"/>
    </xf>
    <xf numFmtId="0" fontId="5" fillId="0" borderId="14" xfId="0" applyFont="1" applyBorder="1" applyAlignment="1">
      <alignment vertical="center" shrinkToFit="1"/>
    </xf>
    <xf numFmtId="0" fontId="8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1" fontId="18" fillId="0" borderId="10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shrinkToFit="1"/>
    </xf>
    <xf numFmtId="1" fontId="18" fillId="0" borderId="8" xfId="0" applyNumberFormat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1" fontId="18" fillId="0" borderId="10" xfId="0" applyNumberFormat="1" applyFont="1" applyBorder="1" applyAlignment="1">
      <alignment horizontal="distributed" vertical="center" shrinkToFit="1"/>
    </xf>
    <xf numFmtId="0" fontId="7" fillId="0" borderId="10" xfId="0" applyFont="1" applyBorder="1" applyAlignment="1">
      <alignment horizontal="center" vertical="center" shrinkToFit="1"/>
    </xf>
    <xf numFmtId="1" fontId="18" fillId="0" borderId="8" xfId="0" applyNumberFormat="1" applyFont="1" applyBorder="1" applyAlignment="1">
      <alignment horizontal="distributed"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9" fillId="0" borderId="0" xfId="0" applyFont="1" applyAlignment="1">
      <alignment horizontal="distributed" vertical="center" shrinkToFit="1"/>
    </xf>
    <xf numFmtId="0" fontId="19" fillId="0" borderId="0" xfId="0" applyFont="1" applyAlignment="1">
      <alignment horizontal="center" vertical="center" shrinkToFit="1"/>
    </xf>
    <xf numFmtId="1" fontId="19" fillId="0" borderId="10" xfId="0" applyNumberFormat="1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1" fontId="19" fillId="0" borderId="8" xfId="0" applyNumberFormat="1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1" fontId="19" fillId="0" borderId="10" xfId="0" applyNumberFormat="1" applyFont="1" applyBorder="1" applyAlignment="1">
      <alignment horizontal="distributed" vertical="center" shrinkToFit="1"/>
    </xf>
    <xf numFmtId="1" fontId="19" fillId="0" borderId="8" xfId="0" applyNumberFormat="1" applyFont="1" applyBorder="1" applyAlignment="1">
      <alignment horizontal="distributed" vertical="center" shrinkToFit="1"/>
    </xf>
    <xf numFmtId="0" fontId="0" fillId="0" borderId="0" xfId="0" applyAlignment="1">
      <alignment shrinkToFit="1"/>
    </xf>
    <xf numFmtId="49" fontId="0" fillId="0" borderId="25" xfId="0" applyNumberFormat="1" applyBorder="1"/>
    <xf numFmtId="49" fontId="0" fillId="0" borderId="26" xfId="0" applyNumberFormat="1" applyBorder="1"/>
    <xf numFmtId="2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9" fontId="20" fillId="0" borderId="0" xfId="0" applyNumberFormat="1" applyFont="1"/>
    <xf numFmtId="49" fontId="20" fillId="0" borderId="10" xfId="0" applyNumberFormat="1" applyFont="1" applyBorder="1"/>
    <xf numFmtId="49" fontId="20" fillId="0" borderId="11" xfId="0" applyNumberFormat="1" applyFont="1" applyBorder="1"/>
    <xf numFmtId="49" fontId="20" fillId="0" borderId="8" xfId="0" applyNumberFormat="1" applyFont="1" applyBorder="1"/>
    <xf numFmtId="49" fontId="20" fillId="0" borderId="2" xfId="0" applyNumberFormat="1" applyFont="1" applyBorder="1"/>
    <xf numFmtId="49" fontId="20" fillId="0" borderId="9" xfId="0" applyNumberFormat="1" applyFont="1" applyBorder="1"/>
    <xf numFmtId="49" fontId="21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" fillId="0" borderId="9" xfId="0" applyNumberFormat="1" applyFont="1" applyBorder="1"/>
    <xf numFmtId="49" fontId="21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vertical="center"/>
    </xf>
    <xf numFmtId="49" fontId="20" fillId="0" borderId="27" xfId="0" applyNumberFormat="1" applyFont="1" applyBorder="1"/>
    <xf numFmtId="49" fontId="20" fillId="0" borderId="28" xfId="0" applyNumberFormat="1" applyFont="1" applyBorder="1"/>
    <xf numFmtId="49" fontId="20" fillId="0" borderId="29" xfId="0" applyNumberFormat="1" applyFont="1" applyBorder="1"/>
    <xf numFmtId="0" fontId="25" fillId="0" borderId="0" xfId="0" applyFont="1" applyAlignment="1">
      <alignment horizontal="center" vertical="center" shrinkToFi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8" fillId="0" borderId="3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0" fillId="4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49" fontId="32" fillId="0" borderId="0" xfId="0" applyNumberFormat="1" applyFont="1"/>
    <xf numFmtId="49" fontId="20" fillId="0" borderId="9" xfId="0" applyNumberFormat="1" applyFont="1" applyBorder="1" applyAlignment="1">
      <alignment horizontal="center" vertical="center"/>
    </xf>
    <xf numFmtId="0" fontId="29" fillId="0" borderId="0" xfId="156" applyFont="1" applyAlignment="1">
      <alignment vertical="center"/>
    </xf>
    <xf numFmtId="0" fontId="0" fillId="0" borderId="0" xfId="0" applyAlignment="1">
      <alignment vertical="center" shrinkToFit="1"/>
    </xf>
    <xf numFmtId="0" fontId="27" fillId="0" borderId="0" xfId="0" applyFont="1" applyAlignment="1">
      <alignment vertical="center" shrinkToFit="1"/>
    </xf>
    <xf numFmtId="49" fontId="12" fillId="0" borderId="35" xfId="0" applyNumberFormat="1" applyFont="1" applyBorder="1"/>
    <xf numFmtId="49" fontId="2" fillId="0" borderId="35" xfId="0" applyNumberFormat="1" applyFont="1" applyBorder="1"/>
    <xf numFmtId="49" fontId="2" fillId="0" borderId="35" xfId="0" applyNumberFormat="1" applyFont="1" applyBorder="1" applyAlignment="1">
      <alignment horizontal="center" vertical="top" shrinkToFit="1"/>
    </xf>
    <xf numFmtId="49" fontId="2" fillId="0" borderId="36" xfId="0" applyNumberFormat="1" applyFont="1" applyBorder="1"/>
    <xf numFmtId="49" fontId="2" fillId="0" borderId="37" xfId="0" applyNumberFormat="1" applyFont="1" applyBorder="1"/>
    <xf numFmtId="49" fontId="2" fillId="0" borderId="38" xfId="0" applyNumberFormat="1" applyFont="1" applyBorder="1"/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49" fontId="13" fillId="0" borderId="38" xfId="0" applyNumberFormat="1" applyFont="1" applyBorder="1" applyAlignment="1">
      <alignment horizontal="left" vertical="center" shrinkToFit="1"/>
    </xf>
    <xf numFmtId="49" fontId="2" fillId="0" borderId="39" xfId="0" applyNumberFormat="1" applyFont="1" applyBorder="1"/>
    <xf numFmtId="49" fontId="2" fillId="0" borderId="40" xfId="0" applyNumberFormat="1" applyFont="1" applyBorder="1"/>
    <xf numFmtId="49" fontId="2" fillId="0" borderId="41" xfId="0" applyNumberFormat="1" applyFont="1" applyBorder="1"/>
    <xf numFmtId="0" fontId="13" fillId="0" borderId="6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13" fillId="3" borderId="6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13" fillId="4" borderId="6" xfId="0" applyFont="1" applyFill="1" applyBorder="1" applyAlignment="1">
      <alignment horizontal="center" vertical="center" shrinkToFit="1"/>
    </xf>
    <xf numFmtId="49" fontId="13" fillId="0" borderId="37" xfId="0" applyNumberFormat="1" applyFont="1" applyBorder="1" applyAlignment="1">
      <alignment horizontal="right" vertical="center" shrinkToFit="1"/>
    </xf>
    <xf numFmtId="49" fontId="13" fillId="0" borderId="0" xfId="0" applyNumberFormat="1" applyFont="1" applyAlignment="1">
      <alignment horizontal="left" vertical="center" shrinkToFit="1"/>
    </xf>
    <xf numFmtId="49" fontId="13" fillId="0" borderId="6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49" fontId="13" fillId="0" borderId="37" xfId="0" applyNumberFormat="1" applyFont="1" applyBorder="1" applyAlignment="1">
      <alignment horizontal="right" vertical="top" shrinkToFit="1"/>
    </xf>
    <xf numFmtId="49" fontId="13" fillId="0" borderId="0" xfId="0" applyNumberFormat="1" applyFont="1" applyAlignment="1">
      <alignment horizontal="center" shrinkToFit="1"/>
    </xf>
    <xf numFmtId="49" fontId="13" fillId="0" borderId="38" xfId="0" applyNumberFormat="1" applyFont="1" applyBorder="1" applyAlignment="1">
      <alignment horizontal="center" shrinkToFit="1"/>
    </xf>
    <xf numFmtId="0" fontId="33" fillId="0" borderId="0" xfId="0" applyFont="1" applyAlignment="1">
      <alignment horizontal="left"/>
    </xf>
    <xf numFmtId="49" fontId="20" fillId="4" borderId="34" xfId="0" applyNumberFormat="1" applyFont="1" applyFill="1" applyBorder="1" applyAlignment="1">
      <alignment horizontal="center" vertical="center"/>
    </xf>
    <xf numFmtId="49" fontId="12" fillId="0" borderId="0" xfId="0" applyNumberFormat="1" applyFont="1"/>
    <xf numFmtId="49" fontId="2" fillId="0" borderId="0" xfId="0" applyNumberFormat="1" applyFont="1" applyAlignment="1">
      <alignment horizontal="center" vertical="top" shrinkToFit="1"/>
    </xf>
    <xf numFmtId="49" fontId="13" fillId="0" borderId="0" xfId="0" applyNumberFormat="1" applyFont="1" applyAlignment="1">
      <alignment horizontal="center" vertical="center" shrinkToFit="1"/>
    </xf>
    <xf numFmtId="49" fontId="13" fillId="0" borderId="0" xfId="0" applyNumberFormat="1" applyFont="1" applyAlignment="1">
      <alignment horizontal="right" vertical="center" shrinkToFit="1"/>
    </xf>
    <xf numFmtId="49" fontId="13" fillId="0" borderId="0" xfId="0" applyNumberFormat="1" applyFont="1" applyAlignment="1">
      <alignment horizontal="left" vertical="top" shrinkToFit="1"/>
    </xf>
    <xf numFmtId="49" fontId="13" fillId="0" borderId="0" xfId="0" applyNumberFormat="1" applyFont="1" applyAlignment="1">
      <alignment horizontal="right" vertical="top" shrinkToFit="1"/>
    </xf>
    <xf numFmtId="49" fontId="13" fillId="0" borderId="0" xfId="0" applyNumberFormat="1" applyFont="1" applyAlignment="1">
      <alignment vertical="center" shrinkToFit="1"/>
    </xf>
    <xf numFmtId="49" fontId="20" fillId="3" borderId="3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8" fillId="0" borderId="0" xfId="0" applyFont="1" applyAlignment="1">
      <alignment horizontal="left" indent="1"/>
    </xf>
    <xf numFmtId="0" fontId="38" fillId="0" borderId="0" xfId="0" applyFont="1"/>
    <xf numFmtId="49" fontId="39" fillId="0" borderId="0" xfId="0" applyNumberFormat="1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1" fillId="0" borderId="0" xfId="0" applyFont="1" applyAlignment="1">
      <alignment horizontal="right" vertical="center"/>
    </xf>
    <xf numFmtId="49" fontId="20" fillId="0" borderId="42" xfId="0" applyNumberFormat="1" applyFont="1" applyBorder="1"/>
    <xf numFmtId="49" fontId="20" fillId="0" borderId="43" xfId="0" applyNumberFormat="1" applyFont="1" applyBorder="1"/>
    <xf numFmtId="49" fontId="20" fillId="0" borderId="44" xfId="0" applyNumberFormat="1" applyFont="1" applyBorder="1" applyAlignment="1">
      <alignment horizontal="center" vertical="center"/>
    </xf>
    <xf numFmtId="49" fontId="21" fillId="0" borderId="45" xfId="0" applyNumberFormat="1" applyFont="1" applyBorder="1" applyAlignment="1">
      <alignment horizontal="center" vertical="center"/>
    </xf>
    <xf numFmtId="49" fontId="20" fillId="0" borderId="44" xfId="0" applyNumberFormat="1" applyFont="1" applyBorder="1"/>
    <xf numFmtId="49" fontId="20" fillId="0" borderId="46" xfId="0" applyNumberFormat="1" applyFont="1" applyBorder="1"/>
    <xf numFmtId="56" fontId="40" fillId="0" borderId="0" xfId="0" applyNumberFormat="1" applyFont="1"/>
    <xf numFmtId="56" fontId="43" fillId="0" borderId="0" xfId="0" applyNumberFormat="1" applyFont="1"/>
    <xf numFmtId="49" fontId="40" fillId="0" borderId="0" xfId="0" applyNumberFormat="1" applyFont="1"/>
    <xf numFmtId="0" fontId="18" fillId="0" borderId="0" xfId="0" applyFont="1" applyAlignment="1">
      <alignment horizontal="distributed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10" xfId="0" applyFont="1" applyBorder="1" applyAlignment="1">
      <alignment horizontal="distributed" vertical="center" shrinkToFit="1"/>
    </xf>
    <xf numFmtId="0" fontId="2" fillId="0" borderId="11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vertical="center"/>
    </xf>
    <xf numFmtId="0" fontId="41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 vertical="center"/>
    </xf>
    <xf numFmtId="49" fontId="21" fillId="0" borderId="44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20" fillId="0" borderId="12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left" vertical="center"/>
    </xf>
    <xf numFmtId="0" fontId="41" fillId="0" borderId="0" xfId="0" applyFont="1" applyAlignment="1">
      <alignment horizontal="right" vertical="top"/>
    </xf>
    <xf numFmtId="0" fontId="26" fillId="0" borderId="0" xfId="0" applyFont="1" applyAlignment="1">
      <alignment vertical="center" shrinkToFit="1"/>
    </xf>
    <xf numFmtId="0" fontId="29" fillId="0" borderId="0" xfId="156" applyFont="1" applyAlignment="1">
      <alignment horizontal="left" vertical="center"/>
    </xf>
    <xf numFmtId="0" fontId="31" fillId="0" borderId="3" xfId="0" applyFont="1" applyBorder="1" applyAlignment="1" applyProtection="1">
      <alignment horizontal="center" vertical="center" shrinkToFit="1"/>
      <protection locked="0"/>
    </xf>
    <xf numFmtId="0" fontId="31" fillId="0" borderId="30" xfId="0" applyFont="1" applyBorder="1" applyAlignment="1" applyProtection="1">
      <alignment horizontal="center" vertical="center" shrinkToFit="1"/>
      <protection locked="0"/>
    </xf>
    <xf numFmtId="0" fontId="31" fillId="0" borderId="1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6" xfId="0" applyFont="1" applyBorder="1" applyAlignment="1">
      <alignment vertical="center" shrinkToFit="1"/>
    </xf>
    <xf numFmtId="0" fontId="26" fillId="0" borderId="5" xfId="0" applyFont="1" applyBorder="1" applyAlignment="1">
      <alignment vertical="center" shrinkToFit="1"/>
    </xf>
    <xf numFmtId="0" fontId="39" fillId="3" borderId="8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39" fillId="2" borderId="8" xfId="0" applyFont="1" applyFill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1" fillId="0" borderId="0" xfId="0" applyFont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1" fontId="36" fillId="0" borderId="20" xfId="0" applyNumberFormat="1" applyFont="1" applyBorder="1" applyAlignment="1">
      <alignment horizontal="center" vertical="center" shrinkToFit="1"/>
    </xf>
    <xf numFmtId="1" fontId="36" fillId="0" borderId="5" xfId="0" applyNumberFormat="1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20" fontId="2" fillId="0" borderId="12" xfId="0" applyNumberFormat="1" applyFont="1" applyBorder="1" applyAlignment="1">
      <alignment vertical="center"/>
    </xf>
    <xf numFmtId="20" fontId="2" fillId="0" borderId="4" xfId="0" applyNumberFormat="1" applyFont="1" applyBorder="1" applyAlignment="1">
      <alignment vertical="center"/>
    </xf>
    <xf numFmtId="20" fontId="2" fillId="0" borderId="11" xfId="0" applyNumberFormat="1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 shrinkToFit="1"/>
    </xf>
    <xf numFmtId="1" fontId="7" fillId="0" borderId="8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77" fontId="17" fillId="0" borderId="0" xfId="0" applyNumberFormat="1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20" fontId="2" fillId="0" borderId="13" xfId="0" applyNumberFormat="1" applyFont="1" applyBorder="1" applyAlignment="1">
      <alignment vertical="center"/>
    </xf>
    <xf numFmtId="20" fontId="2" fillId="0" borderId="0" xfId="0" applyNumberFormat="1" applyFont="1" applyAlignment="1">
      <alignment horizontal="center" vertical="center"/>
    </xf>
    <xf numFmtId="20" fontId="2" fillId="0" borderId="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0" fontId="2" fillId="0" borderId="21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 shrinkToFit="1"/>
    </xf>
    <xf numFmtId="1" fontId="36" fillId="0" borderId="18" xfId="0" applyNumberFormat="1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36" fillId="0" borderId="24" xfId="0" applyNumberFormat="1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20" fontId="2" fillId="0" borderId="21" xfId="0" applyNumberFormat="1" applyFont="1" applyBorder="1" applyAlignment="1">
      <alignment vertical="center"/>
    </xf>
    <xf numFmtId="20" fontId="2" fillId="0" borderId="22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 shrinkToFit="1"/>
    </xf>
    <xf numFmtId="1" fontId="5" fillId="0" borderId="23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20" fontId="2" fillId="0" borderId="19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1" fontId="35" fillId="0" borderId="20" xfId="0" applyNumberFormat="1" applyFont="1" applyBorder="1" applyAlignment="1">
      <alignment horizontal="center" vertical="center" shrinkToFit="1"/>
    </xf>
    <xf numFmtId="1" fontId="35" fillId="0" borderId="5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1" fontId="34" fillId="0" borderId="10" xfId="0" applyNumberFormat="1" applyFont="1" applyBorder="1" applyAlignment="1">
      <alignment horizontal="center" vertical="center" shrinkToFit="1"/>
    </xf>
    <xf numFmtId="1" fontId="34" fillId="0" borderId="8" xfId="0" applyNumberFormat="1" applyFont="1" applyBorder="1" applyAlignment="1">
      <alignment horizontal="center" vertical="center" shrinkToFit="1"/>
    </xf>
    <xf numFmtId="1" fontId="37" fillId="0" borderId="20" xfId="0" applyNumberFormat="1" applyFont="1" applyBorder="1" applyAlignment="1">
      <alignment horizontal="center" vertical="center" shrinkToFit="1"/>
    </xf>
    <xf numFmtId="1" fontId="37" fillId="0" borderId="5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13" fillId="0" borderId="11" xfId="0" applyFont="1" applyBorder="1" applyAlignment="1">
      <alignment horizontal="center" vertical="center" textRotation="255"/>
    </xf>
    <xf numFmtId="0" fontId="13" fillId="0" borderId="9" xfId="0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/>
    </xf>
    <xf numFmtId="0" fontId="45" fillId="0" borderId="3" xfId="0" applyFont="1" applyBorder="1" applyAlignment="1" applyProtection="1">
      <alignment horizontal="center" vertical="center" shrinkToFit="1"/>
      <protection locked="0"/>
    </xf>
    <xf numFmtId="0" fontId="46" fillId="0" borderId="30" xfId="0" applyFont="1" applyBorder="1" applyAlignment="1" applyProtection="1">
      <alignment horizontal="center" vertical="center" shrinkToFit="1"/>
      <protection locked="0"/>
    </xf>
    <xf numFmtId="0" fontId="46" fillId="0" borderId="1" xfId="0" applyFont="1" applyBorder="1" applyAlignment="1" applyProtection="1">
      <alignment horizontal="center" vertical="center" shrinkToFit="1"/>
      <protection locked="0"/>
    </xf>
    <xf numFmtId="0" fontId="46" fillId="0" borderId="6" xfId="0" applyFont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47" fillId="0" borderId="6" xfId="0" applyFont="1" applyBorder="1" applyAlignment="1">
      <alignment horizontal="center" vertical="center" shrinkToFit="1"/>
    </xf>
    <xf numFmtId="0" fontId="47" fillId="0" borderId="3" xfId="0" applyFont="1" applyBorder="1" applyAlignment="1">
      <alignment horizontal="center" vertical="center" shrinkToFit="1"/>
    </xf>
    <xf numFmtId="0" fontId="48" fillId="0" borderId="8" xfId="0" applyFont="1" applyBorder="1" applyAlignment="1">
      <alignment horizontal="center" vertical="center" shrinkToFit="1"/>
    </xf>
    <xf numFmtId="0" fontId="48" fillId="0" borderId="2" xfId="0" applyFont="1" applyBorder="1" applyAlignment="1">
      <alignment horizontal="center" vertical="center" shrinkToFit="1"/>
    </xf>
    <xf numFmtId="0" fontId="48" fillId="0" borderId="4" xfId="0" applyFont="1" applyBorder="1" applyAlignment="1">
      <alignment horizontal="center" vertical="center" shrinkToFit="1"/>
    </xf>
    <xf numFmtId="0" fontId="48" fillId="0" borderId="3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8" fillId="0" borderId="5" xfId="0" applyFont="1" applyBorder="1" applyAlignment="1">
      <alignment vertical="center" shrinkToFit="1"/>
    </xf>
    <xf numFmtId="0" fontId="48" fillId="0" borderId="30" xfId="0" applyFont="1" applyBorder="1" applyAlignment="1">
      <alignment horizontal="center" vertical="center" shrinkToFit="1"/>
    </xf>
    <xf numFmtId="0" fontId="48" fillId="0" borderId="6" xfId="0" applyFont="1" applyBorder="1" applyAlignment="1">
      <alignment vertical="center" shrinkToFit="1"/>
    </xf>
    <xf numFmtId="0" fontId="33" fillId="0" borderId="4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shrinkToFit="1"/>
    </xf>
    <xf numFmtId="0" fontId="33" fillId="0" borderId="8" xfId="0" applyFont="1" applyBorder="1" applyAlignment="1">
      <alignment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30" xfId="0" applyFont="1" applyBorder="1" applyAlignment="1">
      <alignment horizontal="center" vertical="center" shrinkToFit="1"/>
    </xf>
    <xf numFmtId="0" fontId="33" fillId="0" borderId="3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30" xfId="0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center" vertical="center" shrinkToFit="1"/>
    </xf>
    <xf numFmtId="0" fontId="42" fillId="0" borderId="0" xfId="0" applyFont="1" applyAlignment="1"/>
    <xf numFmtId="0" fontId="24" fillId="0" borderId="0" xfId="0" applyFont="1" applyAlignment="1"/>
  </cellXfs>
  <cellStyles count="157">
    <cellStyle name="ハイパーリンク" xfId="60" builtinId="8" hidden="1"/>
    <cellStyle name="ハイパーリンク" xfId="64" builtinId="8" hidden="1"/>
    <cellStyle name="ハイパーリンク" xfId="68" builtinId="8" hidden="1"/>
    <cellStyle name="ハイパーリンク" xfId="72" builtinId="8" hidden="1"/>
    <cellStyle name="ハイパーリンク" xfId="76" builtinId="8" hidden="1"/>
    <cellStyle name="ハイパーリンク" xfId="80" builtinId="8" hidden="1"/>
    <cellStyle name="ハイパーリンク" xfId="84" builtinId="8" hidden="1"/>
    <cellStyle name="ハイパーリンク" xfId="88" builtinId="8" hidden="1"/>
    <cellStyle name="ハイパーリンク" xfId="92" builtinId="8" hidden="1"/>
    <cellStyle name="ハイパーリンク" xfId="96" builtinId="8" hidden="1"/>
    <cellStyle name="ハイパーリンク" xfId="100" builtinId="8" hidden="1"/>
    <cellStyle name="ハイパーリンク" xfId="104" builtinId="8" hidden="1"/>
    <cellStyle name="ハイパーリンク" xfId="108" builtinId="8" hidden="1"/>
    <cellStyle name="ハイパーリンク" xfId="112" builtinId="8" hidden="1"/>
    <cellStyle name="ハイパーリンク" xfId="116" builtinId="8" hidden="1"/>
    <cellStyle name="ハイパーリンク" xfId="120" builtinId="8" hidden="1"/>
    <cellStyle name="ハイパーリンク" xfId="124" builtinId="8" hidden="1"/>
    <cellStyle name="ハイパーリンク" xfId="128" builtinId="8" hidden="1"/>
    <cellStyle name="ハイパーリンク" xfId="132" builtinId="8" hidden="1"/>
    <cellStyle name="ハイパーリンク" xfId="136" builtinId="8" hidden="1"/>
    <cellStyle name="ハイパーリンク" xfId="140" builtinId="8" hidden="1"/>
    <cellStyle name="ハイパーリンク" xfId="144" builtinId="8" hidden="1"/>
    <cellStyle name="ハイパーリンク" xfId="148" builtinId="8" hidden="1"/>
    <cellStyle name="ハイパーリンク" xfId="152" builtinId="8" hidden="1"/>
    <cellStyle name="ハイパーリンク" xfId="154" builtinId="8" hidden="1"/>
    <cellStyle name="ハイパーリンク" xfId="150" builtinId="8" hidden="1"/>
    <cellStyle name="ハイパーリンク" xfId="146" builtinId="8" hidden="1"/>
    <cellStyle name="ハイパーリンク" xfId="142" builtinId="8" hidden="1"/>
    <cellStyle name="ハイパーリンク" xfId="138" builtinId="8" hidden="1"/>
    <cellStyle name="ハイパーリンク" xfId="134" builtinId="8" hidden="1"/>
    <cellStyle name="ハイパーリンク" xfId="130" builtinId="8" hidden="1"/>
    <cellStyle name="ハイパーリンク" xfId="126" builtinId="8" hidden="1"/>
    <cellStyle name="ハイパーリンク" xfId="122" builtinId="8" hidden="1"/>
    <cellStyle name="ハイパーリンク" xfId="118" builtinId="8" hidden="1"/>
    <cellStyle name="ハイパーリンク" xfId="114" builtinId="8" hidden="1"/>
    <cellStyle name="ハイパーリンク" xfId="110" builtinId="8" hidden="1"/>
    <cellStyle name="ハイパーリンク" xfId="106" builtinId="8" hidden="1"/>
    <cellStyle name="ハイパーリンク" xfId="102" builtinId="8" hidden="1"/>
    <cellStyle name="ハイパーリンク" xfId="98" builtinId="8" hidden="1"/>
    <cellStyle name="ハイパーリンク" xfId="94" builtinId="8" hidden="1"/>
    <cellStyle name="ハイパーリンク" xfId="90" builtinId="8" hidden="1"/>
    <cellStyle name="ハイパーリンク" xfId="86" builtinId="8" hidden="1"/>
    <cellStyle name="ハイパーリンク" xfId="82" builtinId="8" hidden="1"/>
    <cellStyle name="ハイパーリンク" xfId="78" builtinId="8" hidden="1"/>
    <cellStyle name="ハイパーリンク" xfId="74" builtinId="8" hidden="1"/>
    <cellStyle name="ハイパーリンク" xfId="70" builtinId="8" hidden="1"/>
    <cellStyle name="ハイパーリンク" xfId="66" builtinId="8" hidden="1"/>
    <cellStyle name="ハイパーリンク" xfId="62" builtinId="8" hidden="1"/>
    <cellStyle name="ハイパーリンク" xfId="58" builtinId="8" hidden="1"/>
    <cellStyle name="ハイパーリンク" xfId="20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6" builtinId="8" hidden="1"/>
    <cellStyle name="ハイパーリンク" xfId="54" builtinId="8" hidden="1"/>
    <cellStyle name="ハイパーリンク" xfId="46" builtinId="8" hidden="1"/>
    <cellStyle name="ハイパーリンク" xfId="38" builtinId="8" hidden="1"/>
    <cellStyle name="ハイパーリンク" xfId="30" builtinId="8" hidden="1"/>
    <cellStyle name="ハイパーリンク" xfId="22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4" builtinId="8" hidden="1"/>
    <cellStyle name="ハイパーリンク" xfId="8" builtinId="8" hidden="1"/>
    <cellStyle name="ハイパーリンク" xfId="6" builtinId="8" hidden="1"/>
    <cellStyle name="ハイパーリンク" xfId="2" builtinId="8" hidden="1"/>
    <cellStyle name="標準" xfId="0" builtinId="0"/>
    <cellStyle name="標準 2" xfId="1" xr:uid="{00000000-0005-0000-0000-00004E000000}"/>
    <cellStyle name="標準 2 3" xfId="156" xr:uid="{65C43582-EAA2-C646-99F0-A12458D4D84A}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49" builtinId="9" hidden="1"/>
    <cellStyle name="表示済みのハイパーリンク" xfId="141" builtinId="9" hidden="1"/>
    <cellStyle name="表示済みのハイパーリンク" xfId="133" builtinId="9" hidden="1"/>
    <cellStyle name="表示済みのハイパーリンク" xfId="125" builtinId="9" hidden="1"/>
    <cellStyle name="表示済みのハイパーリンク" xfId="117" builtinId="9" hidden="1"/>
    <cellStyle name="表示済みのハイパーリンク" xfId="109" builtinId="9" hidden="1"/>
    <cellStyle name="表示済みのハイパーリンク" xfId="101" builtinId="9" hidden="1"/>
    <cellStyle name="表示済みのハイパーリンク" xfId="93" builtinId="9" hidden="1"/>
    <cellStyle name="表示済みのハイパーリンク" xfId="85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69" builtinId="9" hidden="1"/>
    <cellStyle name="表示済みのハイパーリンク" xfId="53" builtinId="9" hidden="1"/>
    <cellStyle name="表示済みのハイパーリンク" xfId="3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5" builtinId="9" hidden="1"/>
    <cellStyle name="表示済みのハイパーリンク" xfId="3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FFF96"/>
      <color rgb="FFFDFFA6"/>
      <color rgb="FFFF9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AB3B9DCE-3B2B-3747-B6F4-E396C864FA63}"/>
            </a:ext>
          </a:extLst>
        </xdr:cNvPr>
        <xdr:cNvSpPr>
          <a:spLocks noChangeArrowheads="1"/>
        </xdr:cNvSpPr>
      </xdr:nvSpPr>
      <xdr:spPr bwMode="auto">
        <a:xfrm>
          <a:off x="685800" y="1993900"/>
          <a:ext cx="685800" cy="596900"/>
        </a:xfrm>
        <a:prstGeom prst="flowChartExtra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Ａ</a:t>
          </a: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9</xdr:row>
      <xdr:rowOff>11441</xdr:rowOff>
    </xdr:from>
    <xdr:to>
      <xdr:col>6</xdr:col>
      <xdr:colOff>0</xdr:colOff>
      <xdr:row>10</xdr:row>
      <xdr:rowOff>85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C202F014-4324-0440-997D-F9574B2D7024}"/>
            </a:ext>
          </a:extLst>
        </xdr:cNvPr>
        <xdr:cNvSpPr>
          <a:spLocks noChangeArrowheads="1"/>
        </xdr:cNvSpPr>
      </xdr:nvSpPr>
      <xdr:spPr bwMode="auto">
        <a:xfrm>
          <a:off x="2551441" y="2059459"/>
          <a:ext cx="686487" cy="549275"/>
        </a:xfrm>
        <a:prstGeom prst="flowChartExtra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Ｂ</a:t>
          </a: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12700</xdr:colOff>
      <xdr:row>9</xdr:row>
      <xdr:rowOff>25400</xdr:rowOff>
    </xdr:from>
    <xdr:to>
      <xdr:col>10</xdr:col>
      <xdr:colOff>12700</xdr:colOff>
      <xdr:row>10</xdr:row>
      <xdr:rowOff>12700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199DFB1-8CD6-7341-9262-B527E67D023B}"/>
            </a:ext>
          </a:extLst>
        </xdr:cNvPr>
        <xdr:cNvSpPr>
          <a:spLocks noChangeArrowheads="1"/>
        </xdr:cNvSpPr>
      </xdr:nvSpPr>
      <xdr:spPr bwMode="auto">
        <a:xfrm>
          <a:off x="5029200" y="2019300"/>
          <a:ext cx="685800" cy="584200"/>
        </a:xfrm>
        <a:prstGeom prst="flowChartExtra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Ｄ</a:t>
          </a: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0</xdr:colOff>
      <xdr:row>9</xdr:row>
      <xdr:rowOff>11441</xdr:rowOff>
    </xdr:from>
    <xdr:to>
      <xdr:col>14</xdr:col>
      <xdr:colOff>0</xdr:colOff>
      <xdr:row>10</xdr:row>
      <xdr:rowOff>85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787FEFD4-B9E7-CE40-874F-6501EE96FF5A}"/>
            </a:ext>
          </a:extLst>
        </xdr:cNvPr>
        <xdr:cNvSpPr>
          <a:spLocks noChangeArrowheads="1"/>
        </xdr:cNvSpPr>
      </xdr:nvSpPr>
      <xdr:spPr bwMode="auto">
        <a:xfrm>
          <a:off x="2833688" y="1805316"/>
          <a:ext cx="682625" cy="544269"/>
        </a:xfrm>
        <a:prstGeom prst="flowChartExtra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Ｅ</a:t>
          </a: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0</xdr:colOff>
      <xdr:row>15</xdr:row>
      <xdr:rowOff>11441</xdr:rowOff>
    </xdr:from>
    <xdr:to>
      <xdr:col>10</xdr:col>
      <xdr:colOff>0</xdr:colOff>
      <xdr:row>16</xdr:row>
      <xdr:rowOff>85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C0F58220-312E-634D-BD01-CB9141A1629F}"/>
            </a:ext>
          </a:extLst>
        </xdr:cNvPr>
        <xdr:cNvSpPr>
          <a:spLocks noChangeArrowheads="1"/>
        </xdr:cNvSpPr>
      </xdr:nvSpPr>
      <xdr:spPr bwMode="auto">
        <a:xfrm>
          <a:off x="682625" y="3400754"/>
          <a:ext cx="682625" cy="544269"/>
        </a:xfrm>
        <a:prstGeom prst="flowChartExtra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Ｆ</a:t>
          </a: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196269</xdr:colOff>
      <xdr:row>5</xdr:row>
      <xdr:rowOff>34637</xdr:rowOff>
    </xdr:from>
    <xdr:to>
      <xdr:col>10</xdr:col>
      <xdr:colOff>57724</xdr:colOff>
      <xdr:row>5</xdr:row>
      <xdr:rowOff>402245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59AE663-5417-0088-F882-E8F348431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1360" y="1454728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13</xdr:col>
      <xdr:colOff>196272</xdr:colOff>
      <xdr:row>6</xdr:row>
      <xdr:rowOff>23090</xdr:rowOff>
    </xdr:from>
    <xdr:to>
      <xdr:col>15</xdr:col>
      <xdr:colOff>57727</xdr:colOff>
      <xdr:row>6</xdr:row>
      <xdr:rowOff>390698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CB59257-7A70-9148-93C8-90FD41902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363" y="1858817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18</xdr:col>
      <xdr:colOff>196273</xdr:colOff>
      <xdr:row>7</xdr:row>
      <xdr:rowOff>34635</xdr:rowOff>
    </xdr:from>
    <xdr:to>
      <xdr:col>20</xdr:col>
      <xdr:colOff>57728</xdr:colOff>
      <xdr:row>7</xdr:row>
      <xdr:rowOff>392546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1F7A566-303E-6C4F-B555-78E0B034A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364" y="2285999"/>
          <a:ext cx="369455" cy="357911"/>
        </a:xfrm>
        <a:prstGeom prst="rect">
          <a:avLst/>
        </a:prstGeom>
      </xdr:spPr>
    </xdr:pic>
    <xdr:clientData/>
  </xdr:twoCellAnchor>
  <xdr:twoCellAnchor editAs="oneCell">
    <xdr:from>
      <xdr:col>8</xdr:col>
      <xdr:colOff>196273</xdr:colOff>
      <xdr:row>12</xdr:row>
      <xdr:rowOff>23090</xdr:rowOff>
    </xdr:from>
    <xdr:to>
      <xdr:col>10</xdr:col>
      <xdr:colOff>57728</xdr:colOff>
      <xdr:row>12</xdr:row>
      <xdr:rowOff>390698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C9BD8CC-16EB-9549-B0EE-947E4DEA9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4273" y="3509817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13</xdr:col>
      <xdr:colOff>196276</xdr:colOff>
      <xdr:row>13</xdr:row>
      <xdr:rowOff>23088</xdr:rowOff>
    </xdr:from>
    <xdr:to>
      <xdr:col>15</xdr:col>
      <xdr:colOff>57731</xdr:colOff>
      <xdr:row>13</xdr:row>
      <xdr:rowOff>390696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12A1C91-AA5C-6949-8F61-35CD3A7FD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4276" y="3913906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18</xdr:col>
      <xdr:colOff>196277</xdr:colOff>
      <xdr:row>14</xdr:row>
      <xdr:rowOff>23088</xdr:rowOff>
    </xdr:from>
    <xdr:to>
      <xdr:col>20</xdr:col>
      <xdr:colOff>57732</xdr:colOff>
      <xdr:row>14</xdr:row>
      <xdr:rowOff>381001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EB0652A-563B-F640-9567-11808496C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277" y="4317997"/>
          <a:ext cx="369455" cy="357913"/>
        </a:xfrm>
        <a:prstGeom prst="rect">
          <a:avLst/>
        </a:prstGeom>
      </xdr:spPr>
    </xdr:pic>
    <xdr:clientData/>
  </xdr:twoCellAnchor>
  <xdr:twoCellAnchor editAs="oneCell">
    <xdr:from>
      <xdr:col>8</xdr:col>
      <xdr:colOff>198582</xdr:colOff>
      <xdr:row>19</xdr:row>
      <xdr:rowOff>25399</xdr:rowOff>
    </xdr:from>
    <xdr:to>
      <xdr:col>10</xdr:col>
      <xdr:colOff>60037</xdr:colOff>
      <xdr:row>19</xdr:row>
      <xdr:rowOff>393007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BC4E245-F9BE-3740-B86A-1850114B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3673" y="6109854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13</xdr:col>
      <xdr:colOff>175495</xdr:colOff>
      <xdr:row>20</xdr:row>
      <xdr:rowOff>25397</xdr:rowOff>
    </xdr:from>
    <xdr:to>
      <xdr:col>15</xdr:col>
      <xdr:colOff>36950</xdr:colOff>
      <xdr:row>20</xdr:row>
      <xdr:rowOff>393005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B711F94-B701-E145-A72E-4D6763399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3495" y="5994397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18</xdr:col>
      <xdr:colOff>198586</xdr:colOff>
      <xdr:row>21</xdr:row>
      <xdr:rowOff>25397</xdr:rowOff>
    </xdr:from>
    <xdr:to>
      <xdr:col>20</xdr:col>
      <xdr:colOff>60041</xdr:colOff>
      <xdr:row>21</xdr:row>
      <xdr:rowOff>392546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2C38E05-3802-1048-9303-2B7F0D6C2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3677" y="6941124"/>
          <a:ext cx="369455" cy="367149"/>
        </a:xfrm>
        <a:prstGeom prst="rect">
          <a:avLst/>
        </a:prstGeom>
      </xdr:spPr>
    </xdr:pic>
    <xdr:clientData/>
  </xdr:twoCellAnchor>
  <xdr:twoCellAnchor editAs="oneCell">
    <xdr:from>
      <xdr:col>8</xdr:col>
      <xdr:colOff>207815</xdr:colOff>
      <xdr:row>26</xdr:row>
      <xdr:rowOff>23095</xdr:rowOff>
    </xdr:from>
    <xdr:to>
      <xdr:col>10</xdr:col>
      <xdr:colOff>69270</xdr:colOff>
      <xdr:row>26</xdr:row>
      <xdr:rowOff>390703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71C55C61-4D1A-1247-83EE-044382641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906" y="8855368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13</xdr:col>
      <xdr:colOff>196273</xdr:colOff>
      <xdr:row>27</xdr:row>
      <xdr:rowOff>23093</xdr:rowOff>
    </xdr:from>
    <xdr:to>
      <xdr:col>15</xdr:col>
      <xdr:colOff>57728</xdr:colOff>
      <xdr:row>27</xdr:row>
      <xdr:rowOff>390701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47B743AE-6F00-0240-9C5C-9FF4619E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364" y="9271002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18</xdr:col>
      <xdr:colOff>196274</xdr:colOff>
      <xdr:row>28</xdr:row>
      <xdr:rowOff>23093</xdr:rowOff>
    </xdr:from>
    <xdr:to>
      <xdr:col>20</xdr:col>
      <xdr:colOff>57729</xdr:colOff>
      <xdr:row>28</xdr:row>
      <xdr:rowOff>381001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2149200-4591-1849-87EC-AEBB8599D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365" y="9686638"/>
          <a:ext cx="369455" cy="357908"/>
        </a:xfrm>
        <a:prstGeom prst="rect">
          <a:avLst/>
        </a:prstGeom>
      </xdr:spPr>
    </xdr:pic>
    <xdr:clientData/>
  </xdr:twoCellAnchor>
  <xdr:twoCellAnchor editAs="oneCell">
    <xdr:from>
      <xdr:col>24</xdr:col>
      <xdr:colOff>180403</xdr:colOff>
      <xdr:row>49</xdr:row>
      <xdr:rowOff>46181</xdr:rowOff>
    </xdr:from>
    <xdr:to>
      <xdr:col>26</xdr:col>
      <xdr:colOff>157312</xdr:colOff>
      <xdr:row>51</xdr:row>
      <xdr:rowOff>67425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3A8EBB7B-E501-5E42-88FD-C7B0E1F04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6948" y="14327908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27</xdr:col>
      <xdr:colOff>77215</xdr:colOff>
      <xdr:row>49</xdr:row>
      <xdr:rowOff>46181</xdr:rowOff>
    </xdr:from>
    <xdr:to>
      <xdr:col>28</xdr:col>
      <xdr:colOff>192670</xdr:colOff>
      <xdr:row>51</xdr:row>
      <xdr:rowOff>67425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2E5D9312-6AC8-4046-999F-AE285C41D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2579" y="14327908"/>
          <a:ext cx="369455" cy="367608"/>
        </a:xfrm>
        <a:prstGeom prst="rect">
          <a:avLst/>
        </a:prstGeom>
      </xdr:spPr>
    </xdr:pic>
    <xdr:clientData/>
  </xdr:twoCellAnchor>
  <xdr:oneCellAnchor>
    <xdr:from>
      <xdr:col>8</xdr:col>
      <xdr:colOff>207815</xdr:colOff>
      <xdr:row>33</xdr:row>
      <xdr:rowOff>23095</xdr:rowOff>
    </xdr:from>
    <xdr:ext cx="369455" cy="367608"/>
    <xdr:pic>
      <xdr:nvPicPr>
        <xdr:cNvPr id="2" name="図 1">
          <a:extLst>
            <a:ext uri="{FF2B5EF4-FFF2-40B4-BE49-F238E27FC236}">
              <a16:creationId xmlns:a16="http://schemas.microsoft.com/office/drawing/2014/main" id="{CA8DD9C4-CF3D-AA41-A569-F3D4D89F3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906" y="11187550"/>
          <a:ext cx="369455" cy="367608"/>
        </a:xfrm>
        <a:prstGeom prst="rect">
          <a:avLst/>
        </a:prstGeom>
      </xdr:spPr>
    </xdr:pic>
    <xdr:clientData/>
  </xdr:oneCellAnchor>
  <xdr:oneCellAnchor>
    <xdr:from>
      <xdr:col>13</xdr:col>
      <xdr:colOff>196273</xdr:colOff>
      <xdr:row>34</xdr:row>
      <xdr:rowOff>23093</xdr:rowOff>
    </xdr:from>
    <xdr:ext cx="369455" cy="367608"/>
    <xdr:pic>
      <xdr:nvPicPr>
        <xdr:cNvPr id="3" name="図 2">
          <a:extLst>
            <a:ext uri="{FF2B5EF4-FFF2-40B4-BE49-F238E27FC236}">
              <a16:creationId xmlns:a16="http://schemas.microsoft.com/office/drawing/2014/main" id="{8665D80D-7C2C-8849-B896-81A7AC244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364" y="11603184"/>
          <a:ext cx="369455" cy="367608"/>
        </a:xfrm>
        <a:prstGeom prst="rect">
          <a:avLst/>
        </a:prstGeom>
      </xdr:spPr>
    </xdr:pic>
    <xdr:clientData/>
  </xdr:oneCellAnchor>
  <xdr:oneCellAnchor>
    <xdr:from>
      <xdr:col>18</xdr:col>
      <xdr:colOff>196274</xdr:colOff>
      <xdr:row>35</xdr:row>
      <xdr:rowOff>34638</xdr:rowOff>
    </xdr:from>
    <xdr:ext cx="369455" cy="357908"/>
    <xdr:pic>
      <xdr:nvPicPr>
        <xdr:cNvPr id="4" name="図 3">
          <a:extLst>
            <a:ext uri="{FF2B5EF4-FFF2-40B4-BE49-F238E27FC236}">
              <a16:creationId xmlns:a16="http://schemas.microsoft.com/office/drawing/2014/main" id="{57436CF7-7518-5E44-934F-22DB7F0F3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365" y="12030365"/>
          <a:ext cx="369455" cy="357908"/>
        </a:xfrm>
        <a:prstGeom prst="rect">
          <a:avLst/>
        </a:prstGeom>
      </xdr:spPr>
    </xdr:pic>
    <xdr:clientData/>
  </xdr:oneCellAnchor>
  <xdr:twoCellAnchor editAs="oneCell">
    <xdr:from>
      <xdr:col>20</xdr:col>
      <xdr:colOff>109686</xdr:colOff>
      <xdr:row>49</xdr:row>
      <xdr:rowOff>46181</xdr:rowOff>
    </xdr:from>
    <xdr:to>
      <xdr:col>21</xdr:col>
      <xdr:colOff>225141</xdr:colOff>
      <xdr:row>51</xdr:row>
      <xdr:rowOff>67425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B212CA99-F71E-8C4B-9CDF-27348066B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5686" y="14327908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8</xdr:col>
      <xdr:colOff>243900</xdr:colOff>
      <xdr:row>49</xdr:row>
      <xdr:rowOff>46181</xdr:rowOff>
    </xdr:from>
    <xdr:to>
      <xdr:col>10</xdr:col>
      <xdr:colOff>105355</xdr:colOff>
      <xdr:row>51</xdr:row>
      <xdr:rowOff>67425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771C5653-5E59-9A4B-9C36-76334E89F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1900" y="14327908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12</xdr:col>
      <xdr:colOff>199162</xdr:colOff>
      <xdr:row>49</xdr:row>
      <xdr:rowOff>46181</xdr:rowOff>
    </xdr:from>
    <xdr:to>
      <xdr:col>14</xdr:col>
      <xdr:colOff>60617</xdr:colOff>
      <xdr:row>51</xdr:row>
      <xdr:rowOff>67425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CFA2AA40-6C35-AE4A-B10D-7CBB46186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3162" y="14327908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5</xdr:col>
      <xdr:colOff>34638</xdr:colOff>
      <xdr:row>49</xdr:row>
      <xdr:rowOff>46181</xdr:rowOff>
    </xdr:from>
    <xdr:to>
      <xdr:col>6</xdr:col>
      <xdr:colOff>150093</xdr:colOff>
      <xdr:row>51</xdr:row>
      <xdr:rowOff>67425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A6844C11-F829-A04D-94BD-0B0B38F71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638" y="14327908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22</xdr:col>
      <xdr:colOff>87317</xdr:colOff>
      <xdr:row>49</xdr:row>
      <xdr:rowOff>46181</xdr:rowOff>
    </xdr:from>
    <xdr:to>
      <xdr:col>24</xdr:col>
      <xdr:colOff>64227</xdr:colOff>
      <xdr:row>51</xdr:row>
      <xdr:rowOff>67425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B4E6E609-F002-AB42-BD32-330C3BBC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1317" y="14327908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16</xdr:col>
      <xdr:colOff>154424</xdr:colOff>
      <xdr:row>49</xdr:row>
      <xdr:rowOff>46181</xdr:rowOff>
    </xdr:from>
    <xdr:to>
      <xdr:col>18</xdr:col>
      <xdr:colOff>15879</xdr:colOff>
      <xdr:row>51</xdr:row>
      <xdr:rowOff>67425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52D74A2C-5AEF-A64A-8895-72C0F0416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4424" y="14327908"/>
          <a:ext cx="369455" cy="367608"/>
        </a:xfrm>
        <a:prstGeom prst="rect">
          <a:avLst/>
        </a:prstGeom>
      </xdr:spPr>
    </xdr:pic>
    <xdr:clientData/>
  </xdr:twoCellAnchor>
  <xdr:oneCellAnchor>
    <xdr:from>
      <xdr:col>8</xdr:col>
      <xdr:colOff>207815</xdr:colOff>
      <xdr:row>40</xdr:row>
      <xdr:rowOff>34640</xdr:rowOff>
    </xdr:from>
    <xdr:ext cx="369455" cy="367608"/>
    <xdr:pic>
      <xdr:nvPicPr>
        <xdr:cNvPr id="29" name="図 28">
          <a:extLst>
            <a:ext uri="{FF2B5EF4-FFF2-40B4-BE49-F238E27FC236}">
              <a16:creationId xmlns:a16="http://schemas.microsoft.com/office/drawing/2014/main" id="{267EFE37-99FD-4F49-916C-8DAAD7685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906" y="13531276"/>
          <a:ext cx="369455" cy="367608"/>
        </a:xfrm>
        <a:prstGeom prst="rect">
          <a:avLst/>
        </a:prstGeom>
      </xdr:spPr>
    </xdr:pic>
    <xdr:clientData/>
  </xdr:oneCellAnchor>
  <xdr:oneCellAnchor>
    <xdr:from>
      <xdr:col>13</xdr:col>
      <xdr:colOff>196273</xdr:colOff>
      <xdr:row>41</xdr:row>
      <xdr:rowOff>34638</xdr:rowOff>
    </xdr:from>
    <xdr:ext cx="369455" cy="367608"/>
    <xdr:pic>
      <xdr:nvPicPr>
        <xdr:cNvPr id="30" name="図 29">
          <a:extLst>
            <a:ext uri="{FF2B5EF4-FFF2-40B4-BE49-F238E27FC236}">
              <a16:creationId xmlns:a16="http://schemas.microsoft.com/office/drawing/2014/main" id="{FE6347C5-8408-6F49-80E6-39FA40050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364" y="13946911"/>
          <a:ext cx="369455" cy="367608"/>
        </a:xfrm>
        <a:prstGeom prst="rect">
          <a:avLst/>
        </a:prstGeom>
      </xdr:spPr>
    </xdr:pic>
    <xdr:clientData/>
  </xdr:oneCellAnchor>
  <xdr:oneCellAnchor>
    <xdr:from>
      <xdr:col>18</xdr:col>
      <xdr:colOff>196274</xdr:colOff>
      <xdr:row>42</xdr:row>
      <xdr:rowOff>34638</xdr:rowOff>
    </xdr:from>
    <xdr:ext cx="369455" cy="357908"/>
    <xdr:pic>
      <xdr:nvPicPr>
        <xdr:cNvPr id="31" name="図 30">
          <a:extLst>
            <a:ext uri="{FF2B5EF4-FFF2-40B4-BE49-F238E27FC236}">
              <a16:creationId xmlns:a16="http://schemas.microsoft.com/office/drawing/2014/main" id="{6E54B842-098D-CC44-96BA-BF2745D5C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365" y="14362547"/>
          <a:ext cx="369455" cy="357908"/>
        </a:xfrm>
        <a:prstGeom prst="rect">
          <a:avLst/>
        </a:prstGeom>
      </xdr:spPr>
    </xdr:pic>
    <xdr:clientData/>
  </xdr:oneCellAnchor>
  <xdr:oneCellAnchor>
    <xdr:from>
      <xdr:col>14</xdr:col>
      <xdr:colOff>176793</xdr:colOff>
      <xdr:row>49</xdr:row>
      <xdr:rowOff>46181</xdr:rowOff>
    </xdr:from>
    <xdr:ext cx="369455" cy="367608"/>
    <xdr:pic>
      <xdr:nvPicPr>
        <xdr:cNvPr id="32" name="図 31">
          <a:extLst>
            <a:ext uri="{FF2B5EF4-FFF2-40B4-BE49-F238E27FC236}">
              <a16:creationId xmlns:a16="http://schemas.microsoft.com/office/drawing/2014/main" id="{E1E07DDA-D9D0-9A49-A334-3C1CF0A2B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8793" y="14327908"/>
          <a:ext cx="369455" cy="367608"/>
        </a:xfrm>
        <a:prstGeom prst="rect">
          <a:avLst/>
        </a:prstGeom>
      </xdr:spPr>
    </xdr:pic>
    <xdr:clientData/>
  </xdr:oneCellAnchor>
  <xdr:oneCellAnchor>
    <xdr:from>
      <xdr:col>7</xdr:col>
      <xdr:colOff>12269</xdr:colOff>
      <xdr:row>49</xdr:row>
      <xdr:rowOff>46181</xdr:rowOff>
    </xdr:from>
    <xdr:ext cx="369455" cy="367608"/>
    <xdr:pic>
      <xdr:nvPicPr>
        <xdr:cNvPr id="33" name="図 32">
          <a:extLst>
            <a:ext uri="{FF2B5EF4-FFF2-40B4-BE49-F238E27FC236}">
              <a16:creationId xmlns:a16="http://schemas.microsoft.com/office/drawing/2014/main" id="{35534DDC-C517-8347-985F-B38E3A80E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6269" y="14327908"/>
          <a:ext cx="369455" cy="367608"/>
        </a:xfrm>
        <a:prstGeom prst="rect">
          <a:avLst/>
        </a:prstGeom>
      </xdr:spPr>
    </xdr:pic>
    <xdr:clientData/>
  </xdr:oneCellAnchor>
  <xdr:oneCellAnchor>
    <xdr:from>
      <xdr:col>10</xdr:col>
      <xdr:colOff>221531</xdr:colOff>
      <xdr:row>49</xdr:row>
      <xdr:rowOff>46181</xdr:rowOff>
    </xdr:from>
    <xdr:ext cx="369455" cy="367608"/>
    <xdr:pic>
      <xdr:nvPicPr>
        <xdr:cNvPr id="34" name="図 33">
          <a:extLst>
            <a:ext uri="{FF2B5EF4-FFF2-40B4-BE49-F238E27FC236}">
              <a16:creationId xmlns:a16="http://schemas.microsoft.com/office/drawing/2014/main" id="{11DEFB94-4B96-0049-B51C-21C06231E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7531" y="14327908"/>
          <a:ext cx="369455" cy="367608"/>
        </a:xfrm>
        <a:prstGeom prst="rect">
          <a:avLst/>
        </a:prstGeom>
      </xdr:spPr>
    </xdr:pic>
    <xdr:clientData/>
  </xdr:oneCellAnchor>
  <xdr:oneCellAnchor>
    <xdr:from>
      <xdr:col>23</xdr:col>
      <xdr:colOff>115455</xdr:colOff>
      <xdr:row>22</xdr:row>
      <xdr:rowOff>23091</xdr:rowOff>
    </xdr:from>
    <xdr:ext cx="369455" cy="367608"/>
    <xdr:pic>
      <xdr:nvPicPr>
        <xdr:cNvPr id="35" name="図 34">
          <a:extLst>
            <a:ext uri="{FF2B5EF4-FFF2-40B4-BE49-F238E27FC236}">
              <a16:creationId xmlns:a16="http://schemas.microsoft.com/office/drawing/2014/main" id="{971B8FE8-0FEE-1A49-90F6-DC919FF20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2819" y="6800273"/>
          <a:ext cx="369455" cy="367608"/>
        </a:xfrm>
        <a:prstGeom prst="rect">
          <a:avLst/>
        </a:prstGeom>
      </xdr:spPr>
    </xdr:pic>
    <xdr:clientData/>
  </xdr:oneCellAnchor>
  <xdr:oneCellAnchor>
    <xdr:from>
      <xdr:col>18</xdr:col>
      <xdr:colOff>132055</xdr:colOff>
      <xdr:row>49</xdr:row>
      <xdr:rowOff>46181</xdr:rowOff>
    </xdr:from>
    <xdr:ext cx="369455" cy="367608"/>
    <xdr:pic>
      <xdr:nvPicPr>
        <xdr:cNvPr id="36" name="図 35">
          <a:extLst>
            <a:ext uri="{FF2B5EF4-FFF2-40B4-BE49-F238E27FC236}">
              <a16:creationId xmlns:a16="http://schemas.microsoft.com/office/drawing/2014/main" id="{FA779D5F-7C8A-7E4B-AA0C-016431EA8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0055" y="14327908"/>
          <a:ext cx="369455" cy="367608"/>
        </a:xfrm>
        <a:prstGeom prst="rect">
          <a:avLst/>
        </a:prstGeom>
      </xdr:spPr>
    </xdr:pic>
    <xdr:clientData/>
  </xdr:oneCellAnchor>
  <xdr:twoCellAnchor editAs="oneCell">
    <xdr:from>
      <xdr:col>18</xdr:col>
      <xdr:colOff>196273</xdr:colOff>
      <xdr:row>19</xdr:row>
      <xdr:rowOff>34636</xdr:rowOff>
    </xdr:from>
    <xdr:to>
      <xdr:col>20</xdr:col>
      <xdr:colOff>57728</xdr:colOff>
      <xdr:row>19</xdr:row>
      <xdr:rowOff>402244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7DB4F415-D215-674B-86E7-C2F2DF53C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364" y="6119091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8</xdr:col>
      <xdr:colOff>207820</xdr:colOff>
      <xdr:row>21</xdr:row>
      <xdr:rowOff>23090</xdr:rowOff>
    </xdr:from>
    <xdr:to>
      <xdr:col>10</xdr:col>
      <xdr:colOff>69275</xdr:colOff>
      <xdr:row>21</xdr:row>
      <xdr:rowOff>390698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A63E0A81-46B6-2B4F-9A80-6EBEBAFA5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911" y="6938817"/>
          <a:ext cx="369455" cy="367608"/>
        </a:xfrm>
        <a:prstGeom prst="rect">
          <a:avLst/>
        </a:prstGeom>
      </xdr:spPr>
    </xdr:pic>
    <xdr:clientData/>
  </xdr:twoCellAnchor>
  <xdr:oneCellAnchor>
    <xdr:from>
      <xdr:col>23</xdr:col>
      <xdr:colOff>127002</xdr:colOff>
      <xdr:row>20</xdr:row>
      <xdr:rowOff>23090</xdr:rowOff>
    </xdr:from>
    <xdr:ext cx="369455" cy="367608"/>
    <xdr:pic>
      <xdr:nvPicPr>
        <xdr:cNvPr id="39" name="図 38">
          <a:extLst>
            <a:ext uri="{FF2B5EF4-FFF2-40B4-BE49-F238E27FC236}">
              <a16:creationId xmlns:a16="http://schemas.microsoft.com/office/drawing/2014/main" id="{7EACCE26-1BCE-1A46-A9FC-DCA6CC0B3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4366" y="6523181"/>
          <a:ext cx="369455" cy="367608"/>
        </a:xfrm>
        <a:prstGeom prst="rect">
          <a:avLst/>
        </a:prstGeom>
      </xdr:spPr>
    </xdr:pic>
    <xdr:clientData/>
  </xdr:oneCellAnchor>
  <xdr:oneCellAnchor>
    <xdr:from>
      <xdr:col>13</xdr:col>
      <xdr:colOff>196275</xdr:colOff>
      <xdr:row>22</xdr:row>
      <xdr:rowOff>23090</xdr:rowOff>
    </xdr:from>
    <xdr:ext cx="369455" cy="367608"/>
    <xdr:pic>
      <xdr:nvPicPr>
        <xdr:cNvPr id="40" name="図 39">
          <a:extLst>
            <a:ext uri="{FF2B5EF4-FFF2-40B4-BE49-F238E27FC236}">
              <a16:creationId xmlns:a16="http://schemas.microsoft.com/office/drawing/2014/main" id="{6347F380-67AE-4B48-B635-A18F41D89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366" y="7354454"/>
          <a:ext cx="369455" cy="3676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workbookViewId="0">
      <selection activeCell="I7" sqref="I7"/>
    </sheetView>
  </sheetViews>
  <sheetFormatPr baseColWidth="10" defaultColWidth="9" defaultRowHeight="15"/>
  <cols>
    <col min="1" max="9" width="9.33203125" style="1" customWidth="1"/>
    <col min="10" max="10" width="9" style="1" customWidth="1"/>
    <col min="11" max="16384" width="9" style="1"/>
  </cols>
  <sheetData>
    <row r="1" spans="1:10" ht="28" customHeight="1">
      <c r="A1" s="284" t="s">
        <v>161</v>
      </c>
      <c r="B1" s="284"/>
      <c r="C1" s="284"/>
      <c r="D1" s="284"/>
      <c r="E1" s="284"/>
      <c r="F1" s="284"/>
      <c r="G1" s="284"/>
      <c r="H1" s="284"/>
      <c r="I1" s="284" t="s">
        <v>162</v>
      </c>
      <c r="J1" s="284"/>
    </row>
    <row r="2" spans="1:10" ht="23" customHeight="1">
      <c r="I2" s="152" t="s">
        <v>114</v>
      </c>
      <c r="J2" s="152"/>
    </row>
    <row r="3" spans="1:10" ht="21.75" customHeight="1">
      <c r="A3" s="1" t="s">
        <v>36</v>
      </c>
    </row>
    <row r="4" spans="1:10" ht="8" customHeight="1"/>
    <row r="5" spans="1:10" ht="20" customHeight="1">
      <c r="A5" s="2" t="s">
        <v>15</v>
      </c>
      <c r="E5" s="143" t="s">
        <v>153</v>
      </c>
    </row>
    <row r="6" spans="1:10" ht="20" customHeight="1">
      <c r="A6" s="3" t="s">
        <v>141</v>
      </c>
    </row>
    <row r="7" spans="1:10" ht="20" customHeight="1">
      <c r="A7" s="3" t="s">
        <v>3</v>
      </c>
    </row>
    <row r="8" spans="1:10" ht="20" customHeight="1">
      <c r="A8" s="4" t="s">
        <v>4</v>
      </c>
    </row>
    <row r="9" spans="1:10" ht="20" customHeight="1">
      <c r="A9" s="5" t="s">
        <v>51</v>
      </c>
    </row>
    <row r="10" spans="1:10" ht="20" customHeight="1">
      <c r="A10" s="5" t="s">
        <v>5</v>
      </c>
    </row>
    <row r="11" spans="1:10" ht="20" customHeight="1">
      <c r="A11" s="5" t="s">
        <v>6</v>
      </c>
    </row>
    <row r="12" spans="1:10" ht="20" customHeight="1">
      <c r="A12" s="5" t="s">
        <v>2</v>
      </c>
    </row>
    <row r="13" spans="1:10" ht="20" customHeight="1">
      <c r="A13" s="5" t="s">
        <v>110</v>
      </c>
    </row>
    <row r="14" spans="1:10" ht="20" customHeight="1">
      <c r="A14" s="129" t="s">
        <v>155</v>
      </c>
    </row>
    <row r="15" spans="1:10" ht="20" customHeight="1">
      <c r="A15" s="3" t="s">
        <v>52</v>
      </c>
    </row>
    <row r="16" spans="1:10" ht="20" customHeight="1">
      <c r="A16" s="3" t="s">
        <v>104</v>
      </c>
    </row>
    <row r="17" spans="1:6" s="130" customFormat="1" ht="20" customHeight="1">
      <c r="A17" s="129" t="s">
        <v>125</v>
      </c>
    </row>
    <row r="18" spans="1:6" ht="20" customHeight="1">
      <c r="A18" s="3" t="s">
        <v>111</v>
      </c>
    </row>
    <row r="19" spans="1:6" ht="18" customHeight="1"/>
    <row r="20" spans="1:6" ht="18" customHeight="1">
      <c r="A20" s="2" t="s">
        <v>103</v>
      </c>
      <c r="E20" s="145" t="s">
        <v>154</v>
      </c>
      <c r="F20" s="144"/>
    </row>
    <row r="21" spans="1:6" ht="18" customHeight="1">
      <c r="A21" s="3" t="s">
        <v>23</v>
      </c>
    </row>
    <row r="22" spans="1:6" ht="18" customHeight="1">
      <c r="A22" s="129" t="s">
        <v>155</v>
      </c>
    </row>
    <row r="23" spans="1:6" ht="18" customHeight="1">
      <c r="A23" s="3" t="s">
        <v>115</v>
      </c>
    </row>
    <row r="24" spans="1:6" ht="18" customHeight="1">
      <c r="A24" s="3" t="s">
        <v>93</v>
      </c>
    </row>
    <row r="25" spans="1:6">
      <c r="A25" s="3" t="s">
        <v>156</v>
      </c>
    </row>
    <row r="26" spans="1:6" ht="18" customHeight="1"/>
    <row r="27" spans="1:6" ht="18" customHeight="1">
      <c r="A27" s="2" t="s">
        <v>39</v>
      </c>
    </row>
    <row r="28" spans="1:6" ht="18" customHeight="1">
      <c r="A28" s="3" t="s">
        <v>116</v>
      </c>
    </row>
    <row r="29" spans="1:6" ht="18" customHeight="1">
      <c r="A29" s="3" t="s">
        <v>117</v>
      </c>
    </row>
    <row r="30" spans="1:6" ht="18" customHeight="1">
      <c r="A30" s="3" t="s">
        <v>118</v>
      </c>
    </row>
    <row r="31" spans="1:6" ht="18" customHeight="1">
      <c r="A31" s="3"/>
    </row>
    <row r="32" spans="1:6" ht="17">
      <c r="A32" s="2" t="s">
        <v>91</v>
      </c>
    </row>
    <row r="33" spans="1:10">
      <c r="A33" s="3"/>
    </row>
    <row r="34" spans="1:10">
      <c r="A34" s="3" t="s">
        <v>92</v>
      </c>
    </row>
    <row r="35" spans="1:10">
      <c r="A35" s="3" t="s">
        <v>119</v>
      </c>
    </row>
    <row r="36" spans="1:10" ht="80" customHeight="1">
      <c r="A36" s="153" t="s">
        <v>157</v>
      </c>
      <c r="B36" s="153"/>
      <c r="C36" s="153"/>
      <c r="D36" s="153"/>
      <c r="E36" s="153"/>
      <c r="F36" s="153"/>
      <c r="G36" s="153"/>
      <c r="H36" s="153"/>
      <c r="I36" s="153"/>
      <c r="J36" s="153"/>
    </row>
    <row r="38" spans="1:10" ht="17">
      <c r="A38" s="2" t="s">
        <v>37</v>
      </c>
    </row>
    <row r="39" spans="1:10">
      <c r="A39" s="3" t="s">
        <v>120</v>
      </c>
    </row>
    <row r="40" spans="1:10">
      <c r="A40" s="1" t="s">
        <v>121</v>
      </c>
    </row>
    <row r="41" spans="1:10">
      <c r="A41" s="3" t="s">
        <v>38</v>
      </c>
    </row>
    <row r="42" spans="1:10">
      <c r="A42" s="3" t="s">
        <v>122</v>
      </c>
    </row>
    <row r="43" spans="1:10" ht="7" customHeight="1"/>
    <row r="44" spans="1:10" ht="17">
      <c r="A44" s="2" t="s">
        <v>40</v>
      </c>
    </row>
    <row r="45" spans="1:10">
      <c r="A45" s="3" t="s">
        <v>123</v>
      </c>
    </row>
  </sheetData>
  <mergeCells count="2">
    <mergeCell ref="I2:J2"/>
    <mergeCell ref="A36:J36"/>
  </mergeCells>
  <phoneticPr fontId="1"/>
  <pageMargins left="0.59" right="0.59" top="0.98" bottom="0.98" header="0.51" footer="0.51"/>
  <pageSetup paperSize="9" scale="81" orientation="portrait"/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5"/>
  <sheetViews>
    <sheetView tabSelected="1" zoomScale="117" zoomScaleNormal="166" workbookViewId="0">
      <selection activeCell="U21" sqref="U21"/>
    </sheetView>
  </sheetViews>
  <sheetFormatPr baseColWidth="10" defaultColWidth="9" defaultRowHeight="14"/>
  <cols>
    <col min="1" max="3" width="9" style="11" customWidth="1"/>
    <col min="4" max="4" width="1.33203125" style="11" customWidth="1"/>
    <col min="5" max="7" width="9" style="11" customWidth="1"/>
    <col min="8" max="8" width="1.5" style="11" customWidth="1"/>
    <col min="9" max="11" width="9" style="11" customWidth="1"/>
    <col min="12" max="12" width="1" style="11" customWidth="1"/>
    <col min="13" max="15" width="9" style="11" customWidth="1"/>
    <col min="16" max="16" width="1.1640625" style="11" customWidth="1"/>
    <col min="17" max="18" width="9" style="11"/>
    <col min="19" max="20" width="5.1640625" style="11" hidden="1" customWidth="1"/>
    <col min="21" max="16384" width="9" style="11"/>
  </cols>
  <sheetData>
    <row r="1" spans="1:20" ht="24">
      <c r="A1" s="154" t="str">
        <f>大会実施方法!A1</f>
        <v>2025年度　第３２回関西小学生サッカー大会 北播磨予選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 t="s">
        <v>165</v>
      </c>
      <c r="O1" s="154"/>
    </row>
    <row r="2" spans="1:20" ht="20" customHeight="1">
      <c r="N2" s="165" t="str">
        <f>大会実施方法!I2</f>
        <v>加西ＦＣ</v>
      </c>
      <c r="O2" s="165"/>
    </row>
    <row r="3" spans="1:20" ht="17">
      <c r="A3" s="10" t="s">
        <v>14</v>
      </c>
      <c r="F3" s="131" t="s">
        <v>113</v>
      </c>
      <c r="H3" s="62"/>
    </row>
    <row r="4" spans="1:20" ht="17">
      <c r="A4" s="10"/>
      <c r="H4" s="62"/>
    </row>
    <row r="5" spans="1:20" ht="16" customHeight="1">
      <c r="A5" s="119" t="s">
        <v>124</v>
      </c>
      <c r="B5" s="92"/>
      <c r="C5" s="92"/>
      <c r="D5" s="92"/>
      <c r="E5" s="91"/>
      <c r="F5" s="93"/>
      <c r="G5" s="94"/>
      <c r="I5" s="127" t="s">
        <v>105</v>
      </c>
      <c r="J5" s="92"/>
      <c r="K5" s="91"/>
      <c r="L5" s="91"/>
      <c r="M5" s="92"/>
      <c r="N5" s="93"/>
      <c r="O5" s="94"/>
    </row>
    <row r="6" spans="1:20" ht="16" customHeight="1">
      <c r="A6" s="95"/>
      <c r="B6" s="62"/>
      <c r="E6" s="120"/>
      <c r="F6" s="121"/>
      <c r="G6" s="96"/>
      <c r="I6" s="95"/>
      <c r="J6" s="62"/>
      <c r="K6" s="120"/>
      <c r="L6" s="120"/>
      <c r="N6" s="121"/>
      <c r="O6" s="96"/>
    </row>
    <row r="7" spans="1:20" ht="16" customHeight="1">
      <c r="A7" s="95"/>
      <c r="B7" s="62"/>
      <c r="E7" s="120"/>
      <c r="F7" s="121"/>
      <c r="G7" s="96"/>
      <c r="I7" s="95"/>
      <c r="J7" s="62"/>
      <c r="M7" s="120"/>
      <c r="N7" s="121"/>
      <c r="O7" s="96"/>
    </row>
    <row r="8" spans="1:20" s="24" customFormat="1" ht="16" customHeight="1">
      <c r="A8" s="97"/>
      <c r="B8" s="80">
        <v>1</v>
      </c>
      <c r="C8" s="80"/>
      <c r="D8" s="80"/>
      <c r="E8" s="80"/>
      <c r="F8" s="80">
        <v>2</v>
      </c>
      <c r="G8" s="98"/>
      <c r="H8" s="80"/>
      <c r="I8" s="97"/>
      <c r="J8" s="80">
        <v>11</v>
      </c>
      <c r="K8" s="80"/>
      <c r="L8" s="80"/>
      <c r="M8" s="80"/>
      <c r="N8" s="80">
        <v>12</v>
      </c>
      <c r="O8" s="98"/>
    </row>
    <row r="9" spans="1:20" s="24" customFormat="1" ht="16" customHeight="1">
      <c r="A9" s="97"/>
      <c r="B9" s="80" t="str">
        <f>抽選!C1</f>
        <v>社ＦＣＪｒ</v>
      </c>
      <c r="C9" s="80"/>
      <c r="D9" s="80"/>
      <c r="E9" s="80"/>
      <c r="F9" s="80" t="str">
        <f>抽選!C2</f>
        <v>小野東ＳＳＤ</v>
      </c>
      <c r="G9" s="98"/>
      <c r="H9" s="80"/>
      <c r="I9" s="97"/>
      <c r="J9" s="80" t="str">
        <f>抽選!C11</f>
        <v>三樹平田ＳＣ</v>
      </c>
      <c r="K9" s="80"/>
      <c r="L9" s="80"/>
      <c r="M9" s="80"/>
      <c r="N9" s="80" t="str">
        <f>抽選!C12</f>
        <v>Ｍ．ＳＥＲＩＯ．ＦＣ</v>
      </c>
      <c r="O9" s="98"/>
    </row>
    <row r="10" spans="1:20" s="21" customFormat="1" ht="47" customHeight="1">
      <c r="A10" s="111" t="s">
        <v>55</v>
      </c>
      <c r="B10" s="122"/>
      <c r="C10" s="112" t="s">
        <v>59</v>
      </c>
      <c r="D10" s="112"/>
      <c r="E10" s="123" t="s">
        <v>29</v>
      </c>
      <c r="F10" s="122"/>
      <c r="G10" s="99" t="s">
        <v>31</v>
      </c>
      <c r="H10" s="112"/>
      <c r="I10" s="111" t="s">
        <v>60</v>
      </c>
      <c r="J10" s="122"/>
      <c r="K10" s="112" t="s">
        <v>33</v>
      </c>
      <c r="L10" s="112"/>
      <c r="M10" s="123" t="s">
        <v>107</v>
      </c>
      <c r="N10" s="122"/>
      <c r="O10" s="99" t="s">
        <v>109</v>
      </c>
      <c r="R10" s="25"/>
      <c r="S10" s="51"/>
      <c r="T10" s="52"/>
    </row>
    <row r="11" spans="1:20" customFormat="1" ht="16" customHeight="1">
      <c r="A11" s="97" t="str">
        <f>抽選!C4</f>
        <v>八千代少年ＳＣ</v>
      </c>
      <c r="B11" s="122" t="s">
        <v>62</v>
      </c>
      <c r="C11" s="80" t="str">
        <f>抽選!C7</f>
        <v>ジンガ三木ＳＣ</v>
      </c>
      <c r="D11" s="114"/>
      <c r="E11" s="80" t="str">
        <f>抽選!C5</f>
        <v>ヴィリッキーニ</v>
      </c>
      <c r="F11" s="122" t="s">
        <v>56</v>
      </c>
      <c r="G11" s="98" t="str">
        <f>抽選!C8</f>
        <v>河合スポーツ少年団</v>
      </c>
      <c r="H11" s="114"/>
      <c r="I11" s="97" t="str">
        <f>抽選!C14</f>
        <v>イルソーレ加東ＦＣ</v>
      </c>
      <c r="J11" s="122" t="s">
        <v>63</v>
      </c>
      <c r="K11" s="80" t="str">
        <f>抽選!C17</f>
        <v>西脇ＦＣターコイズ</v>
      </c>
      <c r="L11" s="114"/>
      <c r="M11" s="80" t="str">
        <f>抽選!C15</f>
        <v>加美ＦＣＪｒ</v>
      </c>
      <c r="N11" s="122" t="s">
        <v>108</v>
      </c>
      <c r="O11" s="98" t="str">
        <f>抽選!C18</f>
        <v>小野南LosChe</v>
      </c>
      <c r="S11" s="157"/>
      <c r="T11" s="157"/>
    </row>
    <row r="12" spans="1:20" s="24" customFormat="1" ht="16" customHeight="1">
      <c r="A12" s="97">
        <v>4</v>
      </c>
      <c r="B12" s="80"/>
      <c r="C12" s="80">
        <v>7</v>
      </c>
      <c r="D12" s="80"/>
      <c r="E12" s="80">
        <v>5</v>
      </c>
      <c r="F12" s="80"/>
      <c r="G12" s="98">
        <v>8</v>
      </c>
      <c r="H12" s="80"/>
      <c r="I12" s="97">
        <v>14</v>
      </c>
      <c r="J12" s="80"/>
      <c r="K12" s="80">
        <v>17</v>
      </c>
      <c r="L12" s="80"/>
      <c r="M12" s="80">
        <v>15</v>
      </c>
      <c r="N12" s="80"/>
      <c r="O12" s="98">
        <v>18</v>
      </c>
    </row>
    <row r="13" spans="1:20" s="21" customFormat="1" ht="27" customHeight="1">
      <c r="A13" s="115"/>
      <c r="B13" s="116"/>
      <c r="C13" s="124"/>
      <c r="D13" s="124"/>
      <c r="E13" s="125"/>
      <c r="F13" s="116"/>
      <c r="G13" s="117"/>
      <c r="H13" s="116"/>
      <c r="I13" s="115"/>
      <c r="J13" s="116"/>
      <c r="K13" s="124"/>
      <c r="L13" s="124"/>
      <c r="M13" s="125"/>
      <c r="N13" s="116"/>
      <c r="O13" s="117"/>
    </row>
    <row r="14" spans="1:20" s="24" customFormat="1" ht="16" customHeight="1">
      <c r="A14" s="97">
        <v>3</v>
      </c>
      <c r="B14" s="80"/>
      <c r="C14" s="80">
        <v>10</v>
      </c>
      <c r="D14" s="80"/>
      <c r="E14" s="80"/>
      <c r="F14" s="80"/>
      <c r="G14" s="98"/>
      <c r="H14" s="80"/>
      <c r="I14" s="97"/>
      <c r="J14" s="80">
        <v>13</v>
      </c>
      <c r="K14" s="80"/>
      <c r="L14" s="80"/>
      <c r="M14" s="80"/>
      <c r="N14" s="80"/>
      <c r="O14" s="98"/>
    </row>
    <row r="15" spans="1:20" s="24" customFormat="1" ht="16" customHeight="1">
      <c r="A15" s="80" t="str">
        <f>抽選!C3</f>
        <v>西脇ＦＣグレー</v>
      </c>
      <c r="B15" s="128" t="s">
        <v>32</v>
      </c>
      <c r="C15" s="80" t="str">
        <f>抽選!C10</f>
        <v>旭ＦＣＪｒ</v>
      </c>
      <c r="D15" s="80"/>
      <c r="E15" s="80"/>
      <c r="F15" s="80"/>
      <c r="G15" s="98"/>
      <c r="H15" s="80"/>
      <c r="I15" s="97"/>
      <c r="J15" s="80" t="str">
        <f>抽選!C13</f>
        <v>日野ＦＣ</v>
      </c>
      <c r="K15" s="80"/>
      <c r="L15" s="80"/>
      <c r="M15" s="80"/>
      <c r="N15" s="80"/>
      <c r="O15" s="98"/>
    </row>
    <row r="16" spans="1:20" s="21" customFormat="1" ht="47" customHeight="1">
      <c r="A16" s="111" t="s">
        <v>58</v>
      </c>
      <c r="B16" s="113" t="s">
        <v>135</v>
      </c>
      <c r="C16" s="112" t="s">
        <v>30</v>
      </c>
      <c r="D16" s="126"/>
      <c r="E16" s="123"/>
      <c r="F16" s="122"/>
      <c r="G16" s="99"/>
      <c r="H16" s="112"/>
      <c r="I16" s="111" t="s">
        <v>53</v>
      </c>
      <c r="J16" s="122"/>
      <c r="K16" s="112" t="s">
        <v>54</v>
      </c>
      <c r="L16" s="126"/>
      <c r="M16" s="123"/>
      <c r="N16" s="122"/>
      <c r="O16" s="99"/>
    </row>
    <row r="17" spans="1:15" customFormat="1" ht="16" customHeight="1">
      <c r="A17" s="97" t="str">
        <f>抽選!C6</f>
        <v>ＬＵＺ零壱ＦＣ</v>
      </c>
      <c r="B17" s="122" t="s">
        <v>57</v>
      </c>
      <c r="C17" s="80" t="str">
        <f>抽選!C9</f>
        <v>加西ＦＣ</v>
      </c>
      <c r="D17" s="114"/>
      <c r="E17" s="80"/>
      <c r="F17" s="122"/>
      <c r="G17" s="98"/>
      <c r="H17" s="114"/>
      <c r="I17" s="97" t="str">
        <f>抽選!C16</f>
        <v>小野南Juve</v>
      </c>
      <c r="J17" s="122" t="s">
        <v>69</v>
      </c>
      <c r="K17" s="80" t="str">
        <f>抽選!C19</f>
        <v>加西ＦＣロッソ</v>
      </c>
      <c r="L17" s="114"/>
      <c r="M17" s="80"/>
      <c r="N17" s="122"/>
      <c r="O17" s="98"/>
    </row>
    <row r="18" spans="1:15" s="24" customFormat="1" ht="16" customHeight="1">
      <c r="A18" s="97">
        <v>6</v>
      </c>
      <c r="B18" s="80"/>
      <c r="C18" s="80">
        <v>9</v>
      </c>
      <c r="D18" s="80"/>
      <c r="E18" s="80"/>
      <c r="F18" s="80"/>
      <c r="G18" s="98"/>
      <c r="H18" s="80"/>
      <c r="I18" s="97">
        <v>16</v>
      </c>
      <c r="J18" s="80"/>
      <c r="K18" s="80">
        <v>19</v>
      </c>
      <c r="L18" s="80"/>
      <c r="M18" s="80"/>
      <c r="N18" s="80"/>
      <c r="O18" s="98"/>
    </row>
    <row r="19" spans="1:15" ht="16" customHeight="1">
      <c r="A19" s="100"/>
      <c r="B19" s="101"/>
      <c r="C19" s="101"/>
      <c r="D19" s="101"/>
      <c r="E19" s="101"/>
      <c r="F19" s="101"/>
      <c r="G19" s="102"/>
      <c r="I19" s="100"/>
      <c r="J19" s="101"/>
      <c r="K19" s="101"/>
      <c r="L19" s="101"/>
      <c r="M19" s="101"/>
      <c r="N19" s="101"/>
      <c r="O19" s="102"/>
    </row>
    <row r="20" spans="1:15" ht="13" customHeight="1"/>
    <row r="22" spans="1:15" ht="17">
      <c r="A22" s="10" t="s">
        <v>142</v>
      </c>
      <c r="G22" s="131" t="s">
        <v>113</v>
      </c>
    </row>
    <row r="24" spans="1:15" ht="15" customHeight="1">
      <c r="A24" s="55"/>
      <c r="B24" s="55"/>
      <c r="C24" s="158" t="s">
        <v>95</v>
      </c>
      <c r="D24" s="159"/>
      <c r="E24" s="160"/>
      <c r="F24" s="55"/>
      <c r="G24" s="55"/>
      <c r="H24" s="55"/>
      <c r="I24" s="55"/>
      <c r="J24" s="55"/>
      <c r="K24" s="55"/>
      <c r="L24" s="55"/>
      <c r="M24" s="55"/>
    </row>
    <row r="25" spans="1:15" ht="15" customHeight="1">
      <c r="A25" s="55"/>
      <c r="B25" s="55"/>
      <c r="C25" s="161"/>
      <c r="D25" s="162"/>
      <c r="E25" s="163"/>
      <c r="F25" s="56"/>
      <c r="G25" s="57"/>
      <c r="H25" s="55"/>
      <c r="I25" s="55"/>
      <c r="J25" s="55"/>
      <c r="K25" s="55"/>
      <c r="L25" s="55"/>
      <c r="M25" s="55"/>
    </row>
    <row r="26" spans="1:15" ht="15" customHeight="1">
      <c r="A26" s="55"/>
      <c r="B26" s="55"/>
      <c r="C26" s="55"/>
      <c r="D26" s="55"/>
      <c r="E26" s="55"/>
      <c r="F26" s="55"/>
      <c r="G26" s="156" t="s">
        <v>64</v>
      </c>
      <c r="H26" s="61"/>
      <c r="I26" s="55"/>
      <c r="J26" s="55"/>
      <c r="K26" s="55"/>
      <c r="L26" s="55"/>
      <c r="M26" s="55"/>
    </row>
    <row r="27" spans="1:15" ht="15" customHeight="1">
      <c r="A27" s="55"/>
      <c r="B27" s="69"/>
      <c r="C27" s="55"/>
      <c r="D27" s="55"/>
      <c r="E27" s="55"/>
      <c r="F27" s="55"/>
      <c r="G27" s="156"/>
      <c r="H27" s="64"/>
      <c r="I27" s="56"/>
      <c r="J27" s="57"/>
      <c r="K27" s="55"/>
      <c r="L27" s="55"/>
      <c r="M27" s="55"/>
    </row>
    <row r="28" spans="1:15" ht="15" customHeight="1">
      <c r="A28" s="55"/>
      <c r="B28" s="70"/>
      <c r="C28" s="158" t="s">
        <v>100</v>
      </c>
      <c r="D28" s="159"/>
      <c r="E28" s="160"/>
      <c r="F28" s="58"/>
      <c r="G28" s="59"/>
      <c r="H28" s="55"/>
      <c r="I28" s="55"/>
      <c r="J28" s="60"/>
      <c r="K28" s="55"/>
      <c r="L28" s="55"/>
      <c r="M28" s="55"/>
    </row>
    <row r="29" spans="1:15" ht="15" customHeight="1">
      <c r="A29" s="55"/>
      <c r="B29" s="70"/>
      <c r="C29" s="161"/>
      <c r="D29" s="162"/>
      <c r="E29" s="163"/>
      <c r="F29" s="55"/>
      <c r="G29" s="55"/>
      <c r="H29" s="55"/>
      <c r="I29" s="55"/>
      <c r="J29" s="60"/>
      <c r="K29" s="55"/>
      <c r="L29" s="55"/>
      <c r="M29" s="55"/>
    </row>
    <row r="30" spans="1:15" ht="15" customHeight="1">
      <c r="A30" s="55"/>
      <c r="B30" s="164"/>
      <c r="C30" s="55"/>
      <c r="D30" s="55"/>
      <c r="E30" s="55"/>
      <c r="F30" s="55"/>
      <c r="G30" s="55"/>
      <c r="H30" s="55"/>
      <c r="I30" s="55"/>
      <c r="J30" s="156" t="s">
        <v>86</v>
      </c>
      <c r="K30" s="55"/>
      <c r="L30" s="55"/>
      <c r="M30" s="55"/>
    </row>
    <row r="31" spans="1:15" ht="15" customHeight="1">
      <c r="A31" s="55"/>
      <c r="B31" s="164"/>
      <c r="C31" s="55"/>
      <c r="D31" s="55"/>
      <c r="E31" s="55"/>
      <c r="F31" s="55"/>
      <c r="G31" s="55"/>
      <c r="H31" s="55"/>
      <c r="I31" s="55"/>
      <c r="J31" s="156"/>
      <c r="K31" s="56"/>
      <c r="L31" s="56"/>
      <c r="M31" s="57"/>
    </row>
    <row r="32" spans="1:15" ht="15" customHeight="1">
      <c r="A32" s="55"/>
      <c r="B32" s="70"/>
      <c r="C32" s="158" t="s">
        <v>98</v>
      </c>
      <c r="D32" s="159"/>
      <c r="E32" s="160"/>
      <c r="F32" s="55"/>
      <c r="G32" s="55"/>
      <c r="H32" s="55"/>
      <c r="I32" s="55"/>
      <c r="J32" s="60"/>
      <c r="K32" s="55"/>
      <c r="L32" s="55"/>
      <c r="M32" s="60"/>
    </row>
    <row r="33" spans="1:13" ht="15" customHeight="1">
      <c r="A33" s="55"/>
      <c r="B33" s="70"/>
      <c r="C33" s="161"/>
      <c r="D33" s="162"/>
      <c r="E33" s="163"/>
      <c r="F33" s="56"/>
      <c r="G33" s="57"/>
      <c r="H33" s="55"/>
      <c r="I33" s="55"/>
      <c r="J33" s="60"/>
      <c r="K33" s="137"/>
      <c r="L33" s="70"/>
      <c r="M33" s="60"/>
    </row>
    <row r="34" spans="1:13" ht="15" customHeight="1">
      <c r="A34" s="55"/>
      <c r="B34" s="71"/>
      <c r="C34" s="55"/>
      <c r="D34" s="55"/>
      <c r="E34" s="55"/>
      <c r="F34" s="55"/>
      <c r="G34" s="156" t="s">
        <v>61</v>
      </c>
      <c r="H34" s="61"/>
      <c r="I34" s="58"/>
      <c r="J34" s="59"/>
      <c r="K34" s="138"/>
      <c r="L34" s="55"/>
      <c r="M34" s="60"/>
    </row>
    <row r="35" spans="1:13" ht="15" customHeight="1">
      <c r="A35" s="55"/>
      <c r="B35" s="55"/>
      <c r="C35" s="55"/>
      <c r="D35" s="55"/>
      <c r="E35" s="55"/>
      <c r="F35" s="55"/>
      <c r="G35" s="156"/>
      <c r="H35" s="64"/>
      <c r="I35" s="55"/>
      <c r="J35" s="55"/>
      <c r="K35" s="55"/>
      <c r="L35" s="70"/>
      <c r="M35" s="60"/>
    </row>
    <row r="36" spans="1:13" ht="15" customHeight="1">
      <c r="A36" s="55"/>
      <c r="B36" s="55"/>
      <c r="C36" s="158" t="s">
        <v>97</v>
      </c>
      <c r="D36" s="159"/>
      <c r="E36" s="160"/>
      <c r="F36" s="58"/>
      <c r="G36" s="59"/>
      <c r="H36" s="55"/>
      <c r="I36" s="55"/>
      <c r="J36" s="55"/>
      <c r="K36" s="55"/>
      <c r="L36" s="70"/>
      <c r="M36" s="60"/>
    </row>
    <row r="37" spans="1:13" ht="15" customHeight="1">
      <c r="A37" s="55"/>
      <c r="B37" s="55"/>
      <c r="C37" s="161"/>
      <c r="D37" s="162"/>
      <c r="E37" s="163"/>
      <c r="F37" s="55"/>
      <c r="G37" s="55"/>
      <c r="H37" s="55"/>
      <c r="I37" s="55"/>
      <c r="J37" s="55"/>
      <c r="K37" s="139" t="s">
        <v>143</v>
      </c>
      <c r="L37" s="62"/>
      <c r="M37" s="87" t="s">
        <v>144</v>
      </c>
    </row>
    <row r="38" spans="1:13" ht="7" customHeight="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155" t="s">
        <v>28</v>
      </c>
      <c r="L38" s="61"/>
      <c r="M38" s="156" t="s">
        <v>20</v>
      </c>
    </row>
    <row r="39" spans="1:13" ht="7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155"/>
      <c r="L39" s="140"/>
      <c r="M39" s="156"/>
    </row>
    <row r="40" spans="1:13" ht="15" customHeight="1">
      <c r="A40" s="55"/>
      <c r="B40" s="55"/>
      <c r="C40" s="158" t="s">
        <v>134</v>
      </c>
      <c r="D40" s="159"/>
      <c r="E40" s="160"/>
      <c r="F40" s="55"/>
      <c r="G40" s="55"/>
      <c r="H40" s="55"/>
      <c r="I40" s="55"/>
      <c r="J40" s="55"/>
      <c r="K40" s="141"/>
      <c r="L40" s="55"/>
      <c r="M40" s="63"/>
    </row>
    <row r="41" spans="1:13" ht="15" customHeight="1">
      <c r="A41" s="55"/>
      <c r="C41" s="161"/>
      <c r="D41" s="162"/>
      <c r="E41" s="163"/>
      <c r="F41" s="56"/>
      <c r="G41" s="57"/>
      <c r="H41" s="55"/>
      <c r="I41" s="55"/>
      <c r="J41" s="55"/>
      <c r="K41" s="55"/>
      <c r="L41" s="70"/>
      <c r="M41" s="60"/>
    </row>
    <row r="42" spans="1:13" ht="15" customHeight="1">
      <c r="A42" s="55"/>
      <c r="B42" s="55"/>
      <c r="C42" s="55"/>
      <c r="D42" s="55"/>
      <c r="E42" s="55"/>
      <c r="F42" s="55"/>
      <c r="G42" s="156" t="s">
        <v>35</v>
      </c>
      <c r="H42" s="61"/>
      <c r="I42" s="55"/>
      <c r="J42" s="55"/>
      <c r="K42" s="141"/>
      <c r="L42" s="55"/>
      <c r="M42" s="60"/>
    </row>
    <row r="43" spans="1:13" ht="15" customHeight="1">
      <c r="A43" s="55"/>
      <c r="B43" s="69"/>
      <c r="C43" s="55"/>
      <c r="D43" s="55"/>
      <c r="E43" s="55"/>
      <c r="F43" s="55"/>
      <c r="G43" s="156"/>
      <c r="H43" s="64"/>
      <c r="I43" s="56"/>
      <c r="J43" s="57"/>
      <c r="K43" s="55"/>
      <c r="L43" s="70"/>
      <c r="M43" s="60"/>
    </row>
    <row r="44" spans="1:13" ht="15" customHeight="1">
      <c r="A44" s="55"/>
      <c r="B44" s="70"/>
      <c r="C44" s="158" t="s">
        <v>99</v>
      </c>
      <c r="D44" s="159"/>
      <c r="E44" s="160"/>
      <c r="F44" s="58"/>
      <c r="G44" s="59"/>
      <c r="H44" s="55"/>
      <c r="I44" s="55"/>
      <c r="J44" s="60"/>
      <c r="K44" s="142"/>
      <c r="L44" s="55"/>
      <c r="M44" s="60"/>
    </row>
    <row r="45" spans="1:13" ht="15" customHeight="1">
      <c r="A45" s="55"/>
      <c r="B45" s="70"/>
      <c r="C45" s="161"/>
      <c r="D45" s="162"/>
      <c r="E45" s="163"/>
      <c r="F45" s="55"/>
      <c r="G45" s="55"/>
      <c r="H45" s="55"/>
      <c r="I45" s="55"/>
      <c r="J45" s="60"/>
      <c r="K45" s="137"/>
      <c r="L45" s="55"/>
      <c r="M45" s="60"/>
    </row>
    <row r="46" spans="1:13" ht="15" customHeight="1">
      <c r="A46" s="55"/>
      <c r="B46" s="164"/>
      <c r="C46" s="55"/>
      <c r="D46" s="55"/>
      <c r="E46" s="55"/>
      <c r="F46" s="55"/>
      <c r="G46" s="55"/>
      <c r="H46" s="55"/>
      <c r="I46" s="55"/>
      <c r="J46" s="156" t="s">
        <v>87</v>
      </c>
      <c r="K46" s="58"/>
      <c r="L46" s="58"/>
      <c r="M46" s="59"/>
    </row>
    <row r="47" spans="1:13" ht="15" customHeight="1">
      <c r="A47" s="55"/>
      <c r="B47" s="164"/>
      <c r="C47" s="55"/>
      <c r="D47" s="55"/>
      <c r="E47" s="55"/>
      <c r="F47" s="55"/>
      <c r="G47" s="55"/>
      <c r="H47" s="55"/>
      <c r="I47" s="55"/>
      <c r="J47" s="156"/>
      <c r="K47" s="55"/>
      <c r="L47" s="55"/>
      <c r="M47" s="55"/>
    </row>
    <row r="48" spans="1:13" ht="15" customHeight="1">
      <c r="A48" s="55"/>
      <c r="B48" s="70"/>
      <c r="C48" s="158" t="s">
        <v>101</v>
      </c>
      <c r="D48" s="159"/>
      <c r="E48" s="160"/>
      <c r="F48" s="55"/>
      <c r="G48" s="55"/>
      <c r="H48" s="55"/>
      <c r="I48" s="55"/>
      <c r="J48" s="60"/>
      <c r="K48" s="55"/>
      <c r="L48" s="55"/>
      <c r="M48" s="55"/>
    </row>
    <row r="49" spans="1:13" ht="15" customHeight="1">
      <c r="A49" s="55"/>
      <c r="B49" s="70"/>
      <c r="C49" s="161"/>
      <c r="D49" s="162"/>
      <c r="E49" s="163"/>
      <c r="F49" s="56"/>
      <c r="G49" s="57"/>
      <c r="H49" s="55"/>
      <c r="I49" s="55"/>
      <c r="J49" s="60"/>
      <c r="K49" s="55"/>
      <c r="L49" s="55"/>
      <c r="M49" s="55"/>
    </row>
    <row r="50" spans="1:13" ht="15" customHeight="1">
      <c r="A50" s="55"/>
      <c r="B50" s="71"/>
      <c r="C50" s="55"/>
      <c r="D50" s="55"/>
      <c r="E50" s="55"/>
      <c r="F50" s="55"/>
      <c r="G50" s="156" t="s">
        <v>34</v>
      </c>
      <c r="H50" s="61"/>
      <c r="I50" s="58"/>
      <c r="J50" s="59"/>
      <c r="K50" s="55"/>
      <c r="L50" s="55"/>
      <c r="M50" s="55"/>
    </row>
    <row r="51" spans="1:13" ht="15" customHeight="1">
      <c r="A51" s="55"/>
      <c r="B51" s="55"/>
      <c r="C51" s="55"/>
      <c r="D51" s="55"/>
      <c r="E51" s="55"/>
      <c r="F51" s="55"/>
      <c r="G51" s="156"/>
      <c r="H51" s="64"/>
      <c r="I51" s="55"/>
      <c r="J51" s="55"/>
      <c r="K51" s="55"/>
      <c r="L51" s="55"/>
      <c r="M51" s="55"/>
    </row>
    <row r="52" spans="1:13" ht="15" customHeight="1">
      <c r="A52" s="55"/>
      <c r="B52" s="55"/>
      <c r="C52" s="158" t="s">
        <v>96</v>
      </c>
      <c r="D52" s="159"/>
      <c r="E52" s="160"/>
      <c r="F52" s="58"/>
      <c r="G52" s="59"/>
      <c r="H52" s="55"/>
      <c r="I52" s="55"/>
      <c r="J52" s="55"/>
      <c r="K52" s="55"/>
      <c r="L52" s="55"/>
      <c r="M52" s="55"/>
    </row>
    <row r="53" spans="1:13" ht="15" customHeight="1">
      <c r="A53" s="55"/>
      <c r="B53" s="55"/>
      <c r="C53" s="161"/>
      <c r="D53" s="162"/>
      <c r="E53" s="163"/>
      <c r="F53" s="55"/>
      <c r="G53" s="55"/>
      <c r="H53" s="55"/>
      <c r="I53" s="55"/>
      <c r="J53" s="55"/>
      <c r="K53" s="55"/>
      <c r="L53" s="55"/>
      <c r="M53" s="55"/>
    </row>
    <row r="55" spans="1:13">
      <c r="B55" s="86"/>
    </row>
  </sheetData>
  <mergeCells count="22">
    <mergeCell ref="B46:B47"/>
    <mergeCell ref="G50:G51"/>
    <mergeCell ref="G42:G43"/>
    <mergeCell ref="G34:G35"/>
    <mergeCell ref="C48:E49"/>
    <mergeCell ref="J46:J47"/>
    <mergeCell ref="C52:E53"/>
    <mergeCell ref="C28:E29"/>
    <mergeCell ref="C32:E33"/>
    <mergeCell ref="C36:E37"/>
    <mergeCell ref="C40:E41"/>
    <mergeCell ref="K38:K39"/>
    <mergeCell ref="M38:M39"/>
    <mergeCell ref="S11:T11"/>
    <mergeCell ref="C44:E45"/>
    <mergeCell ref="C24:E25"/>
    <mergeCell ref="B30:B31"/>
    <mergeCell ref="G26:G27"/>
    <mergeCell ref="J30:J31"/>
    <mergeCell ref="N2:O2"/>
    <mergeCell ref="A1:M1"/>
    <mergeCell ref="N1:O1"/>
  </mergeCells>
  <phoneticPr fontId="1"/>
  <pageMargins left="0.39370078740157483" right="0.19685039370078741" top="0.78740157480314965" bottom="0.59055118110236227" header="0.51181102362204722" footer="0.51181102362204722"/>
  <pageSetup paperSize="9" scale="82" orientation="portrait" copies="19"/>
  <colBreaks count="1" manualBreakCount="1">
    <brk id="15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I54"/>
  <sheetViews>
    <sheetView zoomScale="110" zoomScaleNormal="110" zoomScalePageLayoutView="125" workbookViewId="0">
      <selection activeCell="AW11" sqref="AW11"/>
    </sheetView>
  </sheetViews>
  <sheetFormatPr baseColWidth="10" defaultColWidth="9" defaultRowHeight="14"/>
  <cols>
    <col min="1" max="1" width="3.6640625" style="6" customWidth="1"/>
    <col min="2" max="5" width="3.33203125" style="6" customWidth="1"/>
    <col min="6" max="13" width="3.33203125" style="7" customWidth="1"/>
    <col min="14" max="22" width="3.33203125" style="6" customWidth="1"/>
    <col min="23" max="27" width="2.5" style="6" customWidth="1"/>
    <col min="28" max="45" width="3.33203125" style="6" customWidth="1"/>
    <col min="46" max="56" width="2.5" style="6" customWidth="1"/>
    <col min="57" max="63" width="2.5" style="6" hidden="1" customWidth="1"/>
    <col min="64" max="98" width="2.5" style="6" customWidth="1"/>
    <col min="99" max="16384" width="9" style="6"/>
  </cols>
  <sheetData>
    <row r="1" spans="1:87" ht="24">
      <c r="B1" s="154" t="str">
        <f>大会実施方法!A1</f>
        <v>2025年度　第３２回関西小学生サッカー大会 北播磨予選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 t="s">
        <v>164</v>
      </c>
      <c r="AO1" s="154"/>
      <c r="AP1" s="154"/>
      <c r="AQ1" s="154"/>
      <c r="AR1" s="154"/>
      <c r="AS1" s="154"/>
    </row>
    <row r="2" spans="1:87" ht="19.5" customHeight="1">
      <c r="B2" s="132"/>
      <c r="C2" s="192" t="s">
        <v>124</v>
      </c>
      <c r="D2" s="192"/>
      <c r="E2" s="192"/>
      <c r="F2" s="133"/>
      <c r="G2" s="133"/>
      <c r="H2" s="133"/>
      <c r="I2" s="193" t="s">
        <v>105</v>
      </c>
      <c r="J2" s="193"/>
      <c r="K2" s="193"/>
      <c r="AN2" s="191" t="str">
        <f>大会実施方法!I2</f>
        <v>加西ＦＣ</v>
      </c>
      <c r="AO2" s="191"/>
      <c r="AP2" s="191"/>
      <c r="AQ2" s="191"/>
      <c r="AR2" s="191"/>
      <c r="AS2" s="191"/>
    </row>
    <row r="3" spans="1:87" ht="18.75" customHeight="1">
      <c r="B3" s="190" t="s">
        <v>7</v>
      </c>
      <c r="C3" s="190"/>
      <c r="D3" s="190"/>
      <c r="E3" s="190"/>
      <c r="F3" s="133"/>
      <c r="G3" s="133"/>
      <c r="H3" s="133"/>
      <c r="I3" s="133"/>
      <c r="J3" s="133"/>
      <c r="K3" s="133"/>
    </row>
    <row r="4" spans="1:87" ht="18" customHeight="1">
      <c r="B4" s="189" t="s">
        <v>12</v>
      </c>
      <c r="C4" s="189"/>
      <c r="D4" s="189"/>
      <c r="E4" s="189"/>
      <c r="F4" s="189"/>
      <c r="G4" s="189"/>
      <c r="H4" s="134"/>
      <c r="I4" s="134"/>
      <c r="J4" s="134"/>
      <c r="K4" s="134"/>
      <c r="L4" s="65"/>
      <c r="M4" s="65"/>
      <c r="N4" s="8"/>
    </row>
    <row r="5" spans="1:87" s="75" customFormat="1" ht="33" customHeight="1">
      <c r="B5" s="186"/>
      <c r="C5" s="187"/>
      <c r="D5" s="187"/>
      <c r="E5" s="187"/>
      <c r="F5" s="187"/>
      <c r="G5" s="188"/>
      <c r="H5" s="260" t="str">
        <f>B6</f>
        <v>社ＦＣＪｒ</v>
      </c>
      <c r="I5" s="260"/>
      <c r="J5" s="260"/>
      <c r="K5" s="260"/>
      <c r="L5" s="260"/>
      <c r="M5" s="260" t="str">
        <f>B7</f>
        <v>八千代少年ＳＣ</v>
      </c>
      <c r="N5" s="260"/>
      <c r="O5" s="260"/>
      <c r="P5" s="260"/>
      <c r="Q5" s="260"/>
      <c r="R5" s="260" t="str">
        <f>B8</f>
        <v>ジンガ三木ＳＣ</v>
      </c>
      <c r="S5" s="260"/>
      <c r="T5" s="260"/>
      <c r="U5" s="260"/>
      <c r="V5" s="260"/>
      <c r="W5" s="260"/>
      <c r="X5" s="260"/>
      <c r="Y5" s="260"/>
      <c r="Z5" s="260"/>
      <c r="AA5" s="260"/>
      <c r="AB5" s="262" t="s">
        <v>73</v>
      </c>
      <c r="AC5" s="263"/>
      <c r="AD5" s="263" t="s">
        <v>74</v>
      </c>
      <c r="AE5" s="263"/>
      <c r="AF5" s="264" t="s">
        <v>80</v>
      </c>
      <c r="AG5" s="262"/>
      <c r="AH5" s="264" t="s">
        <v>81</v>
      </c>
      <c r="AI5" s="262"/>
      <c r="AJ5" s="264" t="s">
        <v>75</v>
      </c>
      <c r="AK5" s="262"/>
      <c r="AL5" s="263" t="s">
        <v>76</v>
      </c>
      <c r="AM5" s="263"/>
      <c r="AN5" s="263" t="s">
        <v>77</v>
      </c>
      <c r="AO5" s="263"/>
      <c r="AP5" s="263" t="s">
        <v>78</v>
      </c>
      <c r="AQ5" s="263"/>
      <c r="AR5" s="263" t="s">
        <v>79</v>
      </c>
      <c r="AS5" s="263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3"/>
      <c r="BF5" s="73"/>
      <c r="BG5" s="73"/>
      <c r="BH5" s="73"/>
      <c r="BI5" s="73"/>
      <c r="BJ5" s="73"/>
      <c r="BK5" s="73"/>
      <c r="BL5" s="73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74"/>
      <c r="CB5" s="74"/>
      <c r="CC5" s="74"/>
    </row>
    <row r="6" spans="1:87" s="75" customFormat="1" ht="33" customHeight="1">
      <c r="A6" s="75">
        <v>1</v>
      </c>
      <c r="B6" s="257" t="str">
        <f>抽選!C1</f>
        <v>社ＦＣＪｒ</v>
      </c>
      <c r="C6" s="258"/>
      <c r="D6" s="258"/>
      <c r="E6" s="258"/>
      <c r="F6" s="258"/>
      <c r="G6" s="259"/>
      <c r="H6" s="273"/>
      <c r="I6" s="274"/>
      <c r="J6" s="275"/>
      <c r="K6" s="274"/>
      <c r="L6" s="276"/>
      <c r="M6" s="273"/>
      <c r="N6" s="274"/>
      <c r="O6" s="277" t="str">
        <f>IF(M6="","－",IF(M6&gt;P6,"○",IF(M6&lt;P6,"●",IF(M6=P6,"△"))))</f>
        <v>－</v>
      </c>
      <c r="P6" s="274"/>
      <c r="Q6" s="276"/>
      <c r="R6" s="273"/>
      <c r="S6" s="274"/>
      <c r="T6" s="277" t="str">
        <f>IF(R6="","－",IF(R6&gt;U6,"○",IF(R6&lt;U6,"●",IF(R6=U6,"△"))))</f>
        <v>－</v>
      </c>
      <c r="U6" s="274"/>
      <c r="V6" s="276"/>
      <c r="W6" s="273"/>
      <c r="X6" s="274"/>
      <c r="Y6" s="277" t="str">
        <f>IF(W6="","－",IF(W6&gt;Z6,"○",IF(W6&lt;Z6,"●",IF(W6=Z6,"△"))))</f>
        <v>－</v>
      </c>
      <c r="Z6" s="274"/>
      <c r="AA6" s="276"/>
      <c r="AB6" s="265" t="str">
        <f>IF(SUM(H6:AA6)=0,"",COUNTIF(H6:AA6,"○"))</f>
        <v/>
      </c>
      <c r="AC6" s="266"/>
      <c r="AD6" s="267" t="str">
        <f>IF(SUM(H6:AA6)=0,"",COUNTIF(H6:AA6,"●"))</f>
        <v/>
      </c>
      <c r="AE6" s="266"/>
      <c r="AF6" s="268"/>
      <c r="AG6" s="269"/>
      <c r="AH6" s="268"/>
      <c r="AI6" s="269"/>
      <c r="AJ6" s="267" t="str">
        <f>IF(SUM(AB6:AI6)=0,"",AB6*3+AH6*1+AF6*2)</f>
        <v/>
      </c>
      <c r="AK6" s="266"/>
      <c r="AL6" s="270" t="str">
        <f>IF(SUM(AB6:AI6)=0,"",SUM(M6,R6,W6))</f>
        <v/>
      </c>
      <c r="AM6" s="270"/>
      <c r="AN6" s="270" t="str">
        <f>IF(SUM(AB6:AI6)=0,"",SUM(P6,U6,Z6))</f>
        <v/>
      </c>
      <c r="AO6" s="270"/>
      <c r="AP6" s="270" t="str">
        <f>IF(AL6="","",AL6-AN6)</f>
        <v/>
      </c>
      <c r="AQ6" s="270"/>
      <c r="AR6" s="270" t="str">
        <f>IF(SUM(AB6:AI8)=0,"",RANK(BG6,$BG$6:$BK$8))</f>
        <v/>
      </c>
      <c r="AS6" s="270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166"/>
      <c r="BF6" s="166"/>
      <c r="BG6" s="167">
        <f>IF(SUM(AB6:AI6)=0,10,AJ6*1000000+AP6*1000+AL6+10)</f>
        <v>10</v>
      </c>
      <c r="BH6" s="167"/>
      <c r="BI6" s="167"/>
      <c r="BJ6" s="167"/>
      <c r="BK6" s="167"/>
      <c r="BL6" s="73"/>
      <c r="CA6" s="89"/>
      <c r="CB6" s="89"/>
      <c r="CC6" s="89"/>
      <c r="CE6" s="88"/>
      <c r="CF6" s="88"/>
      <c r="CG6" s="88"/>
      <c r="CH6" s="88"/>
      <c r="CI6" s="88"/>
    </row>
    <row r="7" spans="1:87" s="75" customFormat="1" ht="33" customHeight="1">
      <c r="A7" s="75">
        <v>4</v>
      </c>
      <c r="B7" s="257" t="str">
        <f>抽選!C4</f>
        <v>八千代少年ＳＣ</v>
      </c>
      <c r="C7" s="258"/>
      <c r="D7" s="258"/>
      <c r="E7" s="258"/>
      <c r="F7" s="258"/>
      <c r="G7" s="259"/>
      <c r="H7" s="278"/>
      <c r="I7" s="279"/>
      <c r="J7" s="280" t="str">
        <f>IF(H7="","－",IF(H7&gt;K7,"○",IF(H7&lt;K7,"●",IF(H7=K7,"△"))))</f>
        <v>－</v>
      </c>
      <c r="K7" s="279"/>
      <c r="L7" s="281"/>
      <c r="M7" s="273"/>
      <c r="N7" s="274"/>
      <c r="O7" s="275"/>
      <c r="P7" s="274"/>
      <c r="Q7" s="276"/>
      <c r="R7" s="278"/>
      <c r="S7" s="279"/>
      <c r="T7" s="282" t="str">
        <f>IF(R7="","－",IF(R7&gt;U7,"○",IF(R7&lt;U7,"●",IF(R7=U7,"△"))))</f>
        <v>－</v>
      </c>
      <c r="U7" s="279"/>
      <c r="V7" s="281"/>
      <c r="W7" s="278"/>
      <c r="X7" s="279"/>
      <c r="Y7" s="282" t="str">
        <f t="shared" ref="Y7:Y8" si="0">IF(W7="","－",IF(W7&gt;Z7,"○",IF(W7&lt;Z7,"●",IF(W7=Z7,"△"))))</f>
        <v>－</v>
      </c>
      <c r="Z7" s="279"/>
      <c r="AA7" s="281"/>
      <c r="AB7" s="271" t="str">
        <f t="shared" ref="AB7:AB9" si="1">IF(SUM(H7:AA7)=0,"",COUNTIF(H7:AA7,"○"))</f>
        <v/>
      </c>
      <c r="AC7" s="269"/>
      <c r="AD7" s="268" t="str">
        <f t="shared" ref="AD7:AD9" si="2">IF(SUM(H7:AA7)=0,"",COUNTIF(H7:AA7,"●"))</f>
        <v/>
      </c>
      <c r="AE7" s="269"/>
      <c r="AF7" s="268"/>
      <c r="AG7" s="269"/>
      <c r="AH7" s="268"/>
      <c r="AI7" s="269"/>
      <c r="AJ7" s="267" t="str">
        <f>IF(SUM(AB7:AI7)=0,"",AB7*3+AH7*1+AF7*2)</f>
        <v/>
      </c>
      <c r="AK7" s="266"/>
      <c r="AL7" s="272" t="str">
        <f>IF(SUM(AB7:AI7)=0,"",SUM(H7,R7,W7))</f>
        <v/>
      </c>
      <c r="AM7" s="272"/>
      <c r="AN7" s="272" t="str">
        <f>IF(SUM(AB7:AI7)=0,"",SUM(K7,U7,Z7))</f>
        <v/>
      </c>
      <c r="AO7" s="272"/>
      <c r="AP7" s="272" t="str">
        <f t="shared" ref="AP7:AP9" si="3">IF(AL7="","",AL7-AN7)</f>
        <v/>
      </c>
      <c r="AQ7" s="272"/>
      <c r="AR7" s="270" t="str">
        <f>IF(SUM(AB6:AI8)=0,"",RANK(BG7,$BG$6:$BK$8))</f>
        <v/>
      </c>
      <c r="AS7" s="270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166"/>
      <c r="BF7" s="166"/>
      <c r="BG7" s="167">
        <f>IF(SUM(AB7:AI7)=0,10,AJ7*1000000+AP7*1000+AL7+10)</f>
        <v>10</v>
      </c>
      <c r="BH7" s="167"/>
      <c r="BI7" s="167"/>
      <c r="BJ7" s="167"/>
      <c r="BK7" s="167"/>
      <c r="BL7" s="73"/>
      <c r="CA7" s="89"/>
      <c r="CB7" s="89"/>
      <c r="CC7" s="89"/>
      <c r="CE7" s="88"/>
      <c r="CF7" s="88"/>
      <c r="CG7" s="88"/>
      <c r="CH7" s="88"/>
      <c r="CI7" s="88"/>
    </row>
    <row r="8" spans="1:87" s="75" customFormat="1" ht="33" customHeight="1">
      <c r="A8" s="75">
        <v>7</v>
      </c>
      <c r="B8" s="257" t="str">
        <f>抽選!C7</f>
        <v>ジンガ三木ＳＣ</v>
      </c>
      <c r="C8" s="258"/>
      <c r="D8" s="258"/>
      <c r="E8" s="258"/>
      <c r="F8" s="258"/>
      <c r="G8" s="259"/>
      <c r="H8" s="278"/>
      <c r="I8" s="279"/>
      <c r="J8" s="282" t="str">
        <f t="shared" ref="J8:J9" si="4">IF(H8="","－",IF(H8&gt;K8,"○",IF(H8&lt;K8,"●",IF(H8=K8,"△"))))</f>
        <v>－</v>
      </c>
      <c r="K8" s="279"/>
      <c r="L8" s="281"/>
      <c r="M8" s="278"/>
      <c r="N8" s="279"/>
      <c r="O8" s="282" t="str">
        <f>IF(M8="","－",IF(M8&gt;P8,"○",IF(M8&lt;P8,"●",IF(M8=P8,"△"))))</f>
        <v>－</v>
      </c>
      <c r="P8" s="279"/>
      <c r="Q8" s="281"/>
      <c r="R8" s="273"/>
      <c r="S8" s="274"/>
      <c r="T8" s="275"/>
      <c r="U8" s="274"/>
      <c r="V8" s="276"/>
      <c r="W8" s="278"/>
      <c r="X8" s="279"/>
      <c r="Y8" s="282" t="str">
        <f t="shared" si="0"/>
        <v>－</v>
      </c>
      <c r="Z8" s="279"/>
      <c r="AA8" s="281"/>
      <c r="AB8" s="271" t="str">
        <f t="shared" si="1"/>
        <v/>
      </c>
      <c r="AC8" s="269"/>
      <c r="AD8" s="268" t="str">
        <f t="shared" si="2"/>
        <v/>
      </c>
      <c r="AE8" s="269"/>
      <c r="AF8" s="268"/>
      <c r="AG8" s="269"/>
      <c r="AH8" s="268"/>
      <c r="AI8" s="269"/>
      <c r="AJ8" s="267" t="str">
        <f>IF(SUM(AB8:AI8)=0,"",AB8*3+AH8*1+AF8*2)</f>
        <v/>
      </c>
      <c r="AK8" s="266"/>
      <c r="AL8" s="272" t="str">
        <f>IF(SUM(AB8:AI8)=0,"",SUM(M8,H8,W8))</f>
        <v/>
      </c>
      <c r="AM8" s="272"/>
      <c r="AN8" s="272" t="str">
        <f>IF(SUM(AB8:AI8)=0,"",SUM(P8,K8,Z8))</f>
        <v/>
      </c>
      <c r="AO8" s="272"/>
      <c r="AP8" s="272" t="str">
        <f t="shared" si="3"/>
        <v/>
      </c>
      <c r="AQ8" s="272"/>
      <c r="AR8" s="270" t="str">
        <f>IF(SUM(AB6:AI8)=0,"",RANK(BG8,$BG$6:$BK$8))</f>
        <v/>
      </c>
      <c r="AS8" s="270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166"/>
      <c r="BF8" s="166"/>
      <c r="BG8" s="167">
        <f>IF(SUM(AB8:AI8)=0,10,AJ8*1000000+AP8*1000+AL8+10)</f>
        <v>10</v>
      </c>
      <c r="BH8" s="167"/>
      <c r="BI8" s="167"/>
      <c r="BJ8" s="167"/>
      <c r="BK8" s="167"/>
      <c r="BL8" s="73"/>
      <c r="CA8" s="89"/>
      <c r="CB8" s="89"/>
      <c r="CC8" s="89"/>
      <c r="CE8" s="88"/>
      <c r="CF8" s="88"/>
      <c r="CG8" s="88"/>
      <c r="CH8" s="88"/>
      <c r="CI8" s="88"/>
    </row>
    <row r="9" spans="1:87" s="75" customFormat="1" ht="33" hidden="1" customHeight="1">
      <c r="B9" s="168">
        <f>大会組合せ表!C9</f>
        <v>0</v>
      </c>
      <c r="C9" s="169"/>
      <c r="D9" s="169"/>
      <c r="E9" s="169"/>
      <c r="F9" s="169"/>
      <c r="G9" s="170"/>
      <c r="H9" s="171"/>
      <c r="I9" s="172"/>
      <c r="J9" s="78" t="str">
        <f t="shared" si="4"/>
        <v>－</v>
      </c>
      <c r="K9" s="173"/>
      <c r="L9" s="171"/>
      <c r="M9" s="172"/>
      <c r="N9" s="174"/>
      <c r="O9" s="78" t="str">
        <f t="shared" ref="O9" si="5">IF(M9="","－",IF(M9&gt;P9,"○",IF(M9&lt;P9,"●",IF(M9=P9,"△"))))</f>
        <v>－</v>
      </c>
      <c r="P9" s="174"/>
      <c r="Q9" s="173"/>
      <c r="R9" s="172"/>
      <c r="S9" s="174"/>
      <c r="T9" s="78" t="str">
        <f t="shared" ref="T9" si="6">IF(R9="","－",IF(R9&gt;U9,"○",IF(R9&lt;U9,"●",IF(R9=U9,"△"))))</f>
        <v>－</v>
      </c>
      <c r="U9" s="174"/>
      <c r="V9" s="173"/>
      <c r="W9" s="175"/>
      <c r="X9" s="176"/>
      <c r="Y9" s="76"/>
      <c r="Z9" s="176"/>
      <c r="AA9" s="177"/>
      <c r="AB9" s="178" t="str">
        <f t="shared" si="1"/>
        <v/>
      </c>
      <c r="AC9" s="179"/>
      <c r="AD9" s="180" t="str">
        <f t="shared" si="2"/>
        <v/>
      </c>
      <c r="AE9" s="179"/>
      <c r="AF9" s="180"/>
      <c r="AG9" s="179"/>
      <c r="AH9" s="180"/>
      <c r="AI9" s="179"/>
      <c r="AJ9" s="181" t="str">
        <f>IF(SUM(AB9:AI9)=0,"",AB9*3+AH9*1+AF9*2)</f>
        <v/>
      </c>
      <c r="AK9" s="182"/>
      <c r="AL9" s="183" t="str">
        <f>IF(SUM(AB9:AI9)=0,"",SUM(M9,R9,H9))</f>
        <v/>
      </c>
      <c r="AM9" s="183"/>
      <c r="AN9" s="183" t="str">
        <f>IF(SUM(AB9:AI9)=0,"",SUM(P9,U9,K9))</f>
        <v/>
      </c>
      <c r="AO9" s="183"/>
      <c r="AP9" s="183" t="str">
        <f t="shared" si="3"/>
        <v/>
      </c>
      <c r="AQ9" s="183"/>
      <c r="AR9" s="184" t="str">
        <f>IF(SUM(AB6:AI9)=0,"",RANK(BG9,$BG$6:$BK$9))</f>
        <v/>
      </c>
      <c r="AS9" s="184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166"/>
      <c r="BF9" s="166"/>
      <c r="BG9" s="167">
        <f>IF(SUM(AB9:AI9)=0,10,AJ9*1000000+AP9*1000+AL9+10)</f>
        <v>10</v>
      </c>
      <c r="BH9" s="167"/>
      <c r="BI9" s="167"/>
      <c r="BJ9" s="167"/>
      <c r="BK9" s="167"/>
      <c r="BL9" s="73"/>
    </row>
    <row r="10" spans="1:87" ht="20" customHeight="1">
      <c r="B10" s="54"/>
      <c r="F10" s="6"/>
      <c r="N10" s="7"/>
    </row>
    <row r="11" spans="1:87" ht="33" customHeight="1">
      <c r="B11" s="189" t="s">
        <v>8</v>
      </c>
      <c r="C11" s="189"/>
      <c r="D11" s="189"/>
      <c r="E11" s="189"/>
      <c r="F11" s="189"/>
      <c r="G11" s="189"/>
      <c r="H11" s="65"/>
      <c r="I11" s="65"/>
      <c r="J11" s="65"/>
      <c r="K11" s="65"/>
      <c r="L11" s="65"/>
      <c r="M11" s="65"/>
      <c r="N11" s="65"/>
      <c r="O11" s="8"/>
    </row>
    <row r="12" spans="1:87" s="75" customFormat="1" ht="33" customHeight="1">
      <c r="B12" s="186"/>
      <c r="C12" s="187"/>
      <c r="D12" s="187"/>
      <c r="E12" s="187"/>
      <c r="F12" s="187"/>
      <c r="G12" s="188"/>
      <c r="H12" s="260" t="str">
        <f>B13</f>
        <v>小野東ＳＳＤ</v>
      </c>
      <c r="I12" s="260"/>
      <c r="J12" s="260"/>
      <c r="K12" s="260"/>
      <c r="L12" s="260"/>
      <c r="M12" s="260" t="str">
        <f>B14</f>
        <v>ヴィリッキーニ</v>
      </c>
      <c r="N12" s="260"/>
      <c r="O12" s="260"/>
      <c r="P12" s="260"/>
      <c r="Q12" s="260"/>
      <c r="R12" s="260" t="str">
        <f>B15</f>
        <v>河合スポーツ少年団</v>
      </c>
      <c r="S12" s="260"/>
      <c r="T12" s="260"/>
      <c r="U12" s="260"/>
      <c r="V12" s="260"/>
      <c r="W12" s="261"/>
      <c r="X12" s="261"/>
      <c r="Y12" s="261"/>
      <c r="Z12" s="261"/>
      <c r="AA12" s="261"/>
      <c r="AB12" s="262" t="s">
        <v>73</v>
      </c>
      <c r="AC12" s="263"/>
      <c r="AD12" s="263" t="s">
        <v>74</v>
      </c>
      <c r="AE12" s="263"/>
      <c r="AF12" s="264" t="s">
        <v>80</v>
      </c>
      <c r="AG12" s="262"/>
      <c r="AH12" s="264" t="s">
        <v>81</v>
      </c>
      <c r="AI12" s="262"/>
      <c r="AJ12" s="264" t="s">
        <v>75</v>
      </c>
      <c r="AK12" s="262"/>
      <c r="AL12" s="263" t="s">
        <v>76</v>
      </c>
      <c r="AM12" s="263"/>
      <c r="AN12" s="263" t="s">
        <v>77</v>
      </c>
      <c r="AO12" s="263"/>
      <c r="AP12" s="263" t="s">
        <v>78</v>
      </c>
      <c r="AQ12" s="263"/>
      <c r="AR12" s="263" t="s">
        <v>79</v>
      </c>
      <c r="AS12" s="263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3"/>
      <c r="BF12" s="73"/>
      <c r="BG12" s="73"/>
      <c r="BH12" s="73"/>
      <c r="BI12" s="73"/>
      <c r="BJ12" s="73"/>
      <c r="BK12" s="73"/>
      <c r="BL12" s="73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74"/>
      <c r="CB12" s="74"/>
      <c r="CC12" s="74"/>
    </row>
    <row r="13" spans="1:87" s="75" customFormat="1" ht="33" customHeight="1">
      <c r="A13" s="75">
        <v>2</v>
      </c>
      <c r="B13" s="257" t="str">
        <f>抽選!C2</f>
        <v>小野東ＳＳＤ</v>
      </c>
      <c r="C13" s="258"/>
      <c r="D13" s="258"/>
      <c r="E13" s="258"/>
      <c r="F13" s="258"/>
      <c r="G13" s="259"/>
      <c r="H13" s="273"/>
      <c r="I13" s="274"/>
      <c r="J13" s="275"/>
      <c r="K13" s="274"/>
      <c r="L13" s="276"/>
      <c r="M13" s="273"/>
      <c r="N13" s="274"/>
      <c r="O13" s="277" t="str">
        <f>IF(M13="","－",IF(M13&gt;P13,"○",IF(M13&lt;P13,"●",IF(M13=P13,"△"))))</f>
        <v>－</v>
      </c>
      <c r="P13" s="274"/>
      <c r="Q13" s="276"/>
      <c r="R13" s="273"/>
      <c r="S13" s="274"/>
      <c r="T13" s="277" t="str">
        <f>IF(R13="","－",IF(R13&gt;U13,"○",IF(R13&lt;U13,"●",IF(R13=U13,"△"))))</f>
        <v>－</v>
      </c>
      <c r="U13" s="274"/>
      <c r="V13" s="276"/>
      <c r="W13" s="273"/>
      <c r="X13" s="274"/>
      <c r="Y13" s="277" t="str">
        <f>IF(W13="","－",IF(W13&gt;Z13,"○",IF(W13&lt;Z13,"●",IF(W13=Z13,"△"))))</f>
        <v>－</v>
      </c>
      <c r="Z13" s="274"/>
      <c r="AA13" s="276"/>
      <c r="AB13" s="265" t="str">
        <f>IF(SUM(H13:AA13)=0,"",COUNTIF(H13:AA13,"○"))</f>
        <v/>
      </c>
      <c r="AC13" s="266"/>
      <c r="AD13" s="267" t="str">
        <f>IF(SUM(H13:AA13)=0,"",COUNTIF(H13:AA13,"●"))</f>
        <v/>
      </c>
      <c r="AE13" s="266"/>
      <c r="AF13" s="268"/>
      <c r="AG13" s="269"/>
      <c r="AH13" s="268"/>
      <c r="AI13" s="269"/>
      <c r="AJ13" s="267" t="str">
        <f>IF(SUM(AB13:AI13)=0,"",AB13*3+AH13*1+AF13*2)</f>
        <v/>
      </c>
      <c r="AK13" s="266"/>
      <c r="AL13" s="270" t="str">
        <f>IF(SUM(AB13:AI13)=0,"",SUM(M13,R13,W13))</f>
        <v/>
      </c>
      <c r="AM13" s="270"/>
      <c r="AN13" s="270" t="str">
        <f>IF(SUM(AB13:AI13)=0,"",SUM(P13,U13,Z13))</f>
        <v/>
      </c>
      <c r="AO13" s="270"/>
      <c r="AP13" s="270" t="str">
        <f>IF(AL13="","",AL13-AN13)</f>
        <v/>
      </c>
      <c r="AQ13" s="270"/>
      <c r="AR13" s="270" t="str">
        <f>IF(SUM(AB13:AI15)=0,"",RANK(BG13,$BG$13:$BK$15))</f>
        <v/>
      </c>
      <c r="AS13" s="270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166"/>
      <c r="BF13" s="166"/>
      <c r="BG13" s="167">
        <f>IF(SUM(AB13:AI13)=0,10,AJ13*1000000+AP13*1000+AL13+10)</f>
        <v>10</v>
      </c>
      <c r="BH13" s="167"/>
      <c r="BI13" s="167"/>
      <c r="BJ13" s="167"/>
      <c r="BK13" s="167"/>
      <c r="BL13" s="73"/>
      <c r="CA13" s="89"/>
      <c r="CB13" s="89"/>
      <c r="CC13" s="89"/>
      <c r="CE13" s="88"/>
      <c r="CF13" s="88"/>
      <c r="CG13" s="88"/>
      <c r="CH13" s="88"/>
      <c r="CI13" s="88"/>
    </row>
    <row r="14" spans="1:87" s="75" customFormat="1" ht="33" customHeight="1">
      <c r="A14" s="75">
        <v>5</v>
      </c>
      <c r="B14" s="257" t="str">
        <f>抽選!C5</f>
        <v>ヴィリッキーニ</v>
      </c>
      <c r="C14" s="258"/>
      <c r="D14" s="258"/>
      <c r="E14" s="258"/>
      <c r="F14" s="258"/>
      <c r="G14" s="259"/>
      <c r="H14" s="278"/>
      <c r="I14" s="279"/>
      <c r="J14" s="280" t="str">
        <f>IF(H14="","－",IF(H14&gt;K14,"○",IF(H14&lt;K14,"●",IF(H14=K14,"△"))))</f>
        <v>－</v>
      </c>
      <c r="K14" s="279"/>
      <c r="L14" s="281"/>
      <c r="M14" s="273"/>
      <c r="N14" s="274"/>
      <c r="O14" s="275"/>
      <c r="P14" s="274"/>
      <c r="Q14" s="276"/>
      <c r="R14" s="278"/>
      <c r="S14" s="279"/>
      <c r="T14" s="282" t="str">
        <f>IF(R14="","－",IF(R14&gt;U14,"○",IF(R14&lt;U14,"●",IF(R14=U14,"△"))))</f>
        <v>－</v>
      </c>
      <c r="U14" s="279"/>
      <c r="V14" s="281"/>
      <c r="W14" s="278"/>
      <c r="X14" s="279"/>
      <c r="Y14" s="282" t="str">
        <f t="shared" ref="Y14:Y15" si="7">IF(W14="","－",IF(W14&gt;Z14,"○",IF(W14&lt;Z14,"●",IF(W14=Z14,"△"))))</f>
        <v>－</v>
      </c>
      <c r="Z14" s="279"/>
      <c r="AA14" s="281"/>
      <c r="AB14" s="271" t="str">
        <f t="shared" ref="AB14:AB16" si="8">IF(SUM(H14:AA14)=0,"",COUNTIF(H14:AA14,"○"))</f>
        <v/>
      </c>
      <c r="AC14" s="269"/>
      <c r="AD14" s="268" t="str">
        <f t="shared" ref="AD14:AD16" si="9">IF(SUM(H14:AA14)=0,"",COUNTIF(H14:AA14,"●"))</f>
        <v/>
      </c>
      <c r="AE14" s="269"/>
      <c r="AF14" s="268"/>
      <c r="AG14" s="269"/>
      <c r="AH14" s="268"/>
      <c r="AI14" s="269"/>
      <c r="AJ14" s="267" t="str">
        <f>IF(SUM(AB14:AI14)=0,"",AB14*3+AH14*1+AF14*2)</f>
        <v/>
      </c>
      <c r="AK14" s="266"/>
      <c r="AL14" s="272" t="str">
        <f>IF(SUM(AB14:AI14)=0,"",SUM(H14,R14,W14))</f>
        <v/>
      </c>
      <c r="AM14" s="272"/>
      <c r="AN14" s="272" t="str">
        <f>IF(SUM(AB14:AI14)=0,"",SUM(K14,U14,Z14))</f>
        <v/>
      </c>
      <c r="AO14" s="272"/>
      <c r="AP14" s="272" t="str">
        <f t="shared" ref="AP14:AP16" si="10">IF(AL14="","",AL14-AN14)</f>
        <v/>
      </c>
      <c r="AQ14" s="272"/>
      <c r="AR14" s="270" t="str">
        <f>IF(SUM(AB13:AI15)=0,"",RANK(BG14,$BG$13:$BK$15))</f>
        <v/>
      </c>
      <c r="AS14" s="270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166"/>
      <c r="BF14" s="166"/>
      <c r="BG14" s="167">
        <f>IF(SUM(AB14:AI14)=0,10,AJ14*1000000+AP14*1000+AL14+10)</f>
        <v>10</v>
      </c>
      <c r="BH14" s="167"/>
      <c r="BI14" s="167"/>
      <c r="BJ14" s="167"/>
      <c r="BK14" s="167"/>
      <c r="BL14" s="73"/>
      <c r="CA14" s="89"/>
      <c r="CB14" s="89"/>
      <c r="CC14" s="89"/>
      <c r="CE14" s="88"/>
      <c r="CF14" s="88"/>
      <c r="CG14" s="88"/>
      <c r="CH14" s="88"/>
      <c r="CI14" s="88"/>
    </row>
    <row r="15" spans="1:87" s="75" customFormat="1" ht="33" customHeight="1">
      <c r="A15" s="75">
        <v>8</v>
      </c>
      <c r="B15" s="257" t="str">
        <f>抽選!C8</f>
        <v>河合スポーツ少年団</v>
      </c>
      <c r="C15" s="258"/>
      <c r="D15" s="258"/>
      <c r="E15" s="258"/>
      <c r="F15" s="258"/>
      <c r="G15" s="259"/>
      <c r="H15" s="278"/>
      <c r="I15" s="279"/>
      <c r="J15" s="282" t="str">
        <f t="shared" ref="J15:J16" si="11">IF(H15="","－",IF(H15&gt;K15,"○",IF(H15&lt;K15,"●",IF(H15=K15,"△"))))</f>
        <v>－</v>
      </c>
      <c r="K15" s="279"/>
      <c r="L15" s="281"/>
      <c r="M15" s="278"/>
      <c r="N15" s="279"/>
      <c r="O15" s="282" t="str">
        <f>IF(M15="","－",IF(M15&gt;P15,"○",IF(M15&lt;P15,"●",IF(M15=P15,"△"))))</f>
        <v>－</v>
      </c>
      <c r="P15" s="279"/>
      <c r="Q15" s="281"/>
      <c r="R15" s="273"/>
      <c r="S15" s="274"/>
      <c r="T15" s="275"/>
      <c r="U15" s="274"/>
      <c r="V15" s="276"/>
      <c r="W15" s="278"/>
      <c r="X15" s="279"/>
      <c r="Y15" s="282" t="str">
        <f t="shared" si="7"/>
        <v>－</v>
      </c>
      <c r="Z15" s="279"/>
      <c r="AA15" s="281"/>
      <c r="AB15" s="271" t="str">
        <f t="shared" si="8"/>
        <v/>
      </c>
      <c r="AC15" s="269"/>
      <c r="AD15" s="268" t="str">
        <f t="shared" si="9"/>
        <v/>
      </c>
      <c r="AE15" s="269"/>
      <c r="AF15" s="268"/>
      <c r="AG15" s="269"/>
      <c r="AH15" s="268"/>
      <c r="AI15" s="269"/>
      <c r="AJ15" s="267" t="str">
        <f>IF(SUM(AB15:AI15)=0,"",AB15*3+AH15*1+AF15*2)</f>
        <v/>
      </c>
      <c r="AK15" s="266"/>
      <c r="AL15" s="272" t="str">
        <f>IF(SUM(AB15:AI15)=0,"",SUM(M15,H15,W15))</f>
        <v/>
      </c>
      <c r="AM15" s="272"/>
      <c r="AN15" s="272" t="str">
        <f>IF(SUM(AB15:AI15)=0,"",SUM(P15,K15,Z15))</f>
        <v/>
      </c>
      <c r="AO15" s="272"/>
      <c r="AP15" s="272" t="str">
        <f t="shared" si="10"/>
        <v/>
      </c>
      <c r="AQ15" s="272"/>
      <c r="AR15" s="270" t="str">
        <f>IF(SUM(AB13:AI15)=0,"",RANK(BG15,$BG$13:$BK$15))</f>
        <v/>
      </c>
      <c r="AS15" s="270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166"/>
      <c r="BF15" s="166"/>
      <c r="BG15" s="167">
        <f>IF(SUM(AB15:AI15)=0,10,AJ15*1000000+AP15*1000+AL15+10)</f>
        <v>10</v>
      </c>
      <c r="BH15" s="167"/>
      <c r="BI15" s="167"/>
      <c r="BJ15" s="167"/>
      <c r="BK15" s="167"/>
      <c r="BL15" s="73"/>
      <c r="CA15" s="89"/>
      <c r="CB15" s="89"/>
      <c r="CC15" s="89"/>
      <c r="CE15" s="88"/>
      <c r="CF15" s="88"/>
      <c r="CG15" s="88"/>
      <c r="CH15" s="88"/>
      <c r="CI15" s="88"/>
    </row>
    <row r="16" spans="1:87" s="75" customFormat="1" ht="33" hidden="1" customHeight="1">
      <c r="B16" s="168">
        <f>大会組合せ表!G9</f>
        <v>0</v>
      </c>
      <c r="C16" s="169"/>
      <c r="D16" s="169"/>
      <c r="E16" s="169"/>
      <c r="F16" s="169"/>
      <c r="G16" s="170"/>
      <c r="H16" s="171"/>
      <c r="I16" s="172"/>
      <c r="J16" s="78" t="str">
        <f t="shared" si="11"/>
        <v>－</v>
      </c>
      <c r="K16" s="173"/>
      <c r="L16" s="171"/>
      <c r="M16" s="172"/>
      <c r="N16" s="174"/>
      <c r="O16" s="78" t="str">
        <f t="shared" ref="O16" si="12">IF(M16="","－",IF(M16&gt;P16,"○",IF(M16&lt;P16,"●",IF(M16=P16,"△"))))</f>
        <v>－</v>
      </c>
      <c r="P16" s="174"/>
      <c r="Q16" s="173"/>
      <c r="R16" s="172"/>
      <c r="S16" s="174"/>
      <c r="T16" s="78" t="str">
        <f t="shared" ref="T16" si="13">IF(R16="","－",IF(R16&gt;U16,"○",IF(R16&lt;U16,"●",IF(R16=U16,"△"))))</f>
        <v>－</v>
      </c>
      <c r="U16" s="174"/>
      <c r="V16" s="173"/>
      <c r="W16" s="175"/>
      <c r="X16" s="176"/>
      <c r="Y16" s="76"/>
      <c r="Z16" s="176"/>
      <c r="AA16" s="177"/>
      <c r="AB16" s="178" t="str">
        <f t="shared" si="8"/>
        <v/>
      </c>
      <c r="AC16" s="179"/>
      <c r="AD16" s="180" t="str">
        <f t="shared" si="9"/>
        <v/>
      </c>
      <c r="AE16" s="179"/>
      <c r="AF16" s="180"/>
      <c r="AG16" s="179"/>
      <c r="AH16" s="180"/>
      <c r="AI16" s="179"/>
      <c r="AJ16" s="181" t="str">
        <f>IF(SUM(AB16:AI16)=0,"",AB16*3+AH16*1+AF16*2)</f>
        <v/>
      </c>
      <c r="AK16" s="182"/>
      <c r="AL16" s="183" t="str">
        <f>IF(SUM(AB16:AI16)=0,"",SUM(M16,R16,H16))</f>
        <v/>
      </c>
      <c r="AM16" s="183"/>
      <c r="AN16" s="183" t="str">
        <f>IF(SUM(AB16:AI16)=0,"",SUM(P16,U16,K16))</f>
        <v/>
      </c>
      <c r="AO16" s="183"/>
      <c r="AP16" s="183" t="str">
        <f t="shared" si="10"/>
        <v/>
      </c>
      <c r="AQ16" s="183"/>
      <c r="AR16" s="184" t="str">
        <f>IF(SUM(AB13:AI16)=0,"",RANK(BG16,$BG$13:$BK$16))</f>
        <v/>
      </c>
      <c r="AS16" s="184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166"/>
      <c r="BF16" s="166"/>
      <c r="BG16" s="167">
        <f>IF(SUM(AB16:AI16)=0,10,AJ16*1000000+AP16*1000+AL16+10)</f>
        <v>10</v>
      </c>
      <c r="BH16" s="167"/>
      <c r="BI16" s="167"/>
      <c r="BJ16" s="167"/>
      <c r="BK16" s="167"/>
      <c r="BL16" s="73"/>
    </row>
    <row r="17" spans="1:87" ht="20" customHeight="1">
      <c r="B17" s="54"/>
      <c r="C17" s="9"/>
      <c r="D17" s="9"/>
      <c r="E17" s="9"/>
      <c r="F17" s="9"/>
      <c r="N17" s="7"/>
    </row>
    <row r="18" spans="1:87" ht="33" customHeight="1">
      <c r="B18" s="189" t="s">
        <v>9</v>
      </c>
      <c r="C18" s="189"/>
      <c r="D18" s="189"/>
      <c r="E18" s="189"/>
      <c r="F18" s="189"/>
      <c r="G18" s="189"/>
      <c r="H18" s="65"/>
      <c r="I18" s="65"/>
      <c r="J18" s="65"/>
      <c r="K18" s="65"/>
      <c r="L18" s="65"/>
      <c r="M18" s="65"/>
      <c r="N18" s="8"/>
    </row>
    <row r="19" spans="1:87" s="75" customFormat="1" ht="33" customHeight="1">
      <c r="B19" s="186"/>
      <c r="C19" s="187"/>
      <c r="D19" s="187"/>
      <c r="E19" s="187"/>
      <c r="F19" s="187"/>
      <c r="G19" s="188"/>
      <c r="H19" s="260" t="str">
        <f>B20</f>
        <v>西脇ＦＣグレー</v>
      </c>
      <c r="I19" s="260"/>
      <c r="J19" s="260"/>
      <c r="K19" s="260"/>
      <c r="L19" s="260"/>
      <c r="M19" s="260" t="str">
        <f>B21</f>
        <v>ＬＵＺ零壱ＦＣ</v>
      </c>
      <c r="N19" s="260"/>
      <c r="O19" s="260"/>
      <c r="P19" s="260"/>
      <c r="Q19" s="260"/>
      <c r="R19" s="260" t="str">
        <f>B22</f>
        <v>加西ＦＣ</v>
      </c>
      <c r="S19" s="260"/>
      <c r="T19" s="260"/>
      <c r="U19" s="260"/>
      <c r="V19" s="260"/>
      <c r="W19" s="260" t="str">
        <f>B23</f>
        <v>旭ＦＣＪｒ</v>
      </c>
      <c r="X19" s="260"/>
      <c r="Y19" s="260"/>
      <c r="Z19" s="260"/>
      <c r="AA19" s="260"/>
      <c r="AB19" s="262" t="s">
        <v>73</v>
      </c>
      <c r="AC19" s="263"/>
      <c r="AD19" s="263" t="s">
        <v>74</v>
      </c>
      <c r="AE19" s="263"/>
      <c r="AF19" s="264" t="s">
        <v>80</v>
      </c>
      <c r="AG19" s="262"/>
      <c r="AH19" s="264" t="s">
        <v>81</v>
      </c>
      <c r="AI19" s="262"/>
      <c r="AJ19" s="264" t="s">
        <v>75</v>
      </c>
      <c r="AK19" s="262"/>
      <c r="AL19" s="263" t="s">
        <v>76</v>
      </c>
      <c r="AM19" s="263"/>
      <c r="AN19" s="263" t="s">
        <v>77</v>
      </c>
      <c r="AO19" s="263"/>
      <c r="AP19" s="263" t="s">
        <v>78</v>
      </c>
      <c r="AQ19" s="263"/>
      <c r="AR19" s="263" t="s">
        <v>79</v>
      </c>
      <c r="AS19" s="263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3"/>
      <c r="BF19" s="73"/>
      <c r="BG19" s="73"/>
      <c r="BH19" s="73"/>
      <c r="BI19" s="73"/>
      <c r="BJ19" s="73"/>
      <c r="BK19" s="73"/>
      <c r="BL19" s="73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74"/>
      <c r="CB19" s="74"/>
      <c r="CC19" s="74"/>
    </row>
    <row r="20" spans="1:87" s="75" customFormat="1" ht="33" customHeight="1">
      <c r="A20" s="75">
        <v>3</v>
      </c>
      <c r="B20" s="257" t="str">
        <f>抽選!C3</f>
        <v>西脇ＦＣグレー</v>
      </c>
      <c r="C20" s="258"/>
      <c r="D20" s="258"/>
      <c r="E20" s="258"/>
      <c r="F20" s="258"/>
      <c r="G20" s="259"/>
      <c r="H20" s="273"/>
      <c r="I20" s="274"/>
      <c r="J20" s="275"/>
      <c r="K20" s="274"/>
      <c r="L20" s="276"/>
      <c r="M20" s="273"/>
      <c r="N20" s="274"/>
      <c r="O20" s="277" t="str">
        <f>IF(M20="","－",IF(M20&gt;P20,"○",IF(M20&lt;P20,"●",IF(M20=P20,"△"))))</f>
        <v>－</v>
      </c>
      <c r="P20" s="274"/>
      <c r="Q20" s="276"/>
      <c r="R20" s="273"/>
      <c r="S20" s="274"/>
      <c r="T20" s="277" t="str">
        <f>IF(R20="","－",IF(R20&gt;U20,"○",IF(R20&lt;U20,"●",IF(R20=U20,"△"))))</f>
        <v>－</v>
      </c>
      <c r="U20" s="274"/>
      <c r="V20" s="276"/>
      <c r="W20" s="273"/>
      <c r="X20" s="274"/>
      <c r="Y20" s="277" t="str">
        <f>IF(W20="","－",IF(W20&gt;Z20,"○",IF(W20&lt;Z20,"●",IF(W20=Z20,"△"))))</f>
        <v>－</v>
      </c>
      <c r="Z20" s="274"/>
      <c r="AA20" s="276"/>
      <c r="AB20" s="265" t="str">
        <f>IF(SUM(H20:AA20)=0,"",COUNTIF(H20:AA20,"○"))</f>
        <v/>
      </c>
      <c r="AC20" s="266"/>
      <c r="AD20" s="267" t="str">
        <f>IF(SUM(H20:AA20)=0,"",COUNTIF(H20:AA20,"●"))</f>
        <v/>
      </c>
      <c r="AE20" s="266"/>
      <c r="AF20" s="268"/>
      <c r="AG20" s="269"/>
      <c r="AH20" s="268"/>
      <c r="AI20" s="269"/>
      <c r="AJ20" s="267" t="str">
        <f>IF(SUM(AB20:AI20)=0,"",AB20*3+AH20*1+AF20*2)</f>
        <v/>
      </c>
      <c r="AK20" s="266"/>
      <c r="AL20" s="270" t="str">
        <f>IF(SUM(AB20:AI20)=0,"",SUM(M20,R20,W20))</f>
        <v/>
      </c>
      <c r="AM20" s="270"/>
      <c r="AN20" s="270" t="str">
        <f>IF(SUM(AB20:AI20)=0,"",SUM(P20,U20,Z20))</f>
        <v/>
      </c>
      <c r="AO20" s="270"/>
      <c r="AP20" s="270" t="str">
        <f>IF(AL20="","",AL20-AN20)</f>
        <v/>
      </c>
      <c r="AQ20" s="270"/>
      <c r="AR20" s="270" t="str">
        <f>IF(SUM(AB20:AI23)=0,"",RANK(BG20,$BG$20:$BK$23))</f>
        <v/>
      </c>
      <c r="AS20" s="270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166"/>
      <c r="BF20" s="166"/>
      <c r="BG20" s="167">
        <f>IF(SUM(AB20:AI20)=0,10,AJ20*1000000+AP20*1000+AL20+10)</f>
        <v>10</v>
      </c>
      <c r="BH20" s="167"/>
      <c r="BI20" s="167"/>
      <c r="BJ20" s="167"/>
      <c r="BK20" s="167"/>
      <c r="BL20" s="73"/>
      <c r="CA20" s="89"/>
      <c r="CB20" s="89"/>
      <c r="CC20" s="89"/>
      <c r="CE20" s="88"/>
      <c r="CF20" s="88"/>
      <c r="CG20" s="88"/>
      <c r="CH20" s="88"/>
      <c r="CI20" s="88"/>
    </row>
    <row r="21" spans="1:87" s="75" customFormat="1" ht="33" customHeight="1">
      <c r="A21" s="75">
        <v>6</v>
      </c>
      <c r="B21" s="257" t="str">
        <f>抽選!C6</f>
        <v>ＬＵＺ零壱ＦＣ</v>
      </c>
      <c r="C21" s="258"/>
      <c r="D21" s="258"/>
      <c r="E21" s="258"/>
      <c r="F21" s="258"/>
      <c r="G21" s="259"/>
      <c r="H21" s="278"/>
      <c r="I21" s="279"/>
      <c r="J21" s="280" t="str">
        <f>IF(H21="","－",IF(H21&gt;K21,"○",IF(H21&lt;K21,"●",IF(H21=K21,"△"))))</f>
        <v>－</v>
      </c>
      <c r="K21" s="279"/>
      <c r="L21" s="281"/>
      <c r="M21" s="273"/>
      <c r="N21" s="274"/>
      <c r="O21" s="275"/>
      <c r="P21" s="274"/>
      <c r="Q21" s="276"/>
      <c r="R21" s="278"/>
      <c r="S21" s="279"/>
      <c r="T21" s="282" t="str">
        <f>IF(R21="","－",IF(R21&gt;U21,"○",IF(R21&lt;U21,"●",IF(R21=U21,"△"))))</f>
        <v>－</v>
      </c>
      <c r="U21" s="279"/>
      <c r="V21" s="281"/>
      <c r="W21" s="278"/>
      <c r="X21" s="279"/>
      <c r="Y21" s="282" t="str">
        <f t="shared" ref="Y21:Y22" si="14">IF(W21="","－",IF(W21&gt;Z21,"○",IF(W21&lt;Z21,"●",IF(W21=Z21,"△"))))</f>
        <v>－</v>
      </c>
      <c r="Z21" s="279"/>
      <c r="AA21" s="281"/>
      <c r="AB21" s="271" t="str">
        <f t="shared" ref="AB21:AB23" si="15">IF(SUM(H21:AA21)=0,"",COUNTIF(H21:AA21,"○"))</f>
        <v/>
      </c>
      <c r="AC21" s="269"/>
      <c r="AD21" s="268" t="str">
        <f t="shared" ref="AD21:AD23" si="16">IF(SUM(H21:AA21)=0,"",COUNTIF(H21:AA21,"●"))</f>
        <v/>
      </c>
      <c r="AE21" s="269"/>
      <c r="AF21" s="268"/>
      <c r="AG21" s="269"/>
      <c r="AH21" s="268"/>
      <c r="AI21" s="269"/>
      <c r="AJ21" s="267" t="str">
        <f>IF(SUM(AB21:AI21)=0,"",AB21*3+AH21*1+AF21*2)</f>
        <v/>
      </c>
      <c r="AK21" s="266"/>
      <c r="AL21" s="272" t="str">
        <f>IF(SUM(AB21:AI21)=0,"",SUM(H21,R21,W21))</f>
        <v/>
      </c>
      <c r="AM21" s="272"/>
      <c r="AN21" s="272" t="str">
        <f>IF(SUM(AB21:AI21)=0,"",SUM(K21,U21,Z21))</f>
        <v/>
      </c>
      <c r="AO21" s="272"/>
      <c r="AP21" s="272" t="str">
        <f t="shared" ref="AP21:AP23" si="17">IF(AL21="","",AL21-AN21)</f>
        <v/>
      </c>
      <c r="AQ21" s="272"/>
      <c r="AR21" s="270" t="str">
        <f>IF(SUM(AB20:AI23)=0,"",RANK(BG21,$BG$20:$BK$23))</f>
        <v/>
      </c>
      <c r="AS21" s="270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166"/>
      <c r="BF21" s="166"/>
      <c r="BG21" s="167">
        <f>IF(SUM(AB21:AI21)=0,10,AJ21*1000000+AP21*1000+AL21+10)</f>
        <v>10</v>
      </c>
      <c r="BH21" s="167"/>
      <c r="BI21" s="167"/>
      <c r="BJ21" s="167"/>
      <c r="BK21" s="167"/>
      <c r="BL21" s="73"/>
      <c r="CA21" s="89"/>
      <c r="CB21" s="89"/>
      <c r="CC21" s="89"/>
      <c r="CE21" s="88"/>
      <c r="CF21" s="88"/>
      <c r="CG21" s="88"/>
      <c r="CH21" s="88"/>
      <c r="CI21" s="88"/>
    </row>
    <row r="22" spans="1:87" s="75" customFormat="1" ht="33" customHeight="1">
      <c r="A22" s="75">
        <v>9</v>
      </c>
      <c r="B22" s="257" t="str">
        <f>抽選!C9</f>
        <v>加西ＦＣ</v>
      </c>
      <c r="C22" s="258"/>
      <c r="D22" s="258"/>
      <c r="E22" s="258"/>
      <c r="F22" s="258"/>
      <c r="G22" s="259"/>
      <c r="H22" s="278"/>
      <c r="I22" s="279"/>
      <c r="J22" s="282" t="str">
        <f t="shared" ref="J22:J23" si="18">IF(H22="","－",IF(H22&gt;K22,"○",IF(H22&lt;K22,"●",IF(H22=K22,"△"))))</f>
        <v>－</v>
      </c>
      <c r="K22" s="279"/>
      <c r="L22" s="281"/>
      <c r="M22" s="278"/>
      <c r="N22" s="279"/>
      <c r="O22" s="282" t="str">
        <f>IF(M22="","－",IF(M22&gt;P22,"○",IF(M22&lt;P22,"●",IF(M22=P22,"△"))))</f>
        <v>－</v>
      </c>
      <c r="P22" s="279"/>
      <c r="Q22" s="281"/>
      <c r="R22" s="273"/>
      <c r="S22" s="274"/>
      <c r="T22" s="275"/>
      <c r="U22" s="274"/>
      <c r="V22" s="276"/>
      <c r="W22" s="278"/>
      <c r="X22" s="279"/>
      <c r="Y22" s="282" t="str">
        <f t="shared" si="14"/>
        <v>－</v>
      </c>
      <c r="Z22" s="279"/>
      <c r="AA22" s="281"/>
      <c r="AB22" s="271" t="str">
        <f t="shared" si="15"/>
        <v/>
      </c>
      <c r="AC22" s="269"/>
      <c r="AD22" s="268" t="str">
        <f t="shared" si="16"/>
        <v/>
      </c>
      <c r="AE22" s="269"/>
      <c r="AF22" s="268"/>
      <c r="AG22" s="269"/>
      <c r="AH22" s="268"/>
      <c r="AI22" s="269"/>
      <c r="AJ22" s="267" t="str">
        <f>IF(SUM(AB22:AI22)=0,"",AB22*3+AH22*1+AF22*2)</f>
        <v/>
      </c>
      <c r="AK22" s="266"/>
      <c r="AL22" s="272" t="str">
        <f>IF(SUM(AB22:AI22)=0,"",SUM(M22,H22,W22))</f>
        <v/>
      </c>
      <c r="AM22" s="272"/>
      <c r="AN22" s="272" t="str">
        <f>IF(SUM(AB22:AI22)=0,"",SUM(P22,K22,Z22))</f>
        <v/>
      </c>
      <c r="AO22" s="272"/>
      <c r="AP22" s="272" t="str">
        <f t="shared" si="17"/>
        <v/>
      </c>
      <c r="AQ22" s="272"/>
      <c r="AR22" s="270" t="str">
        <f>IF(SUM(AB20:AI23)=0,"",RANK(BG22,$BG$20:$BK$23))</f>
        <v/>
      </c>
      <c r="AS22" s="270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166"/>
      <c r="BF22" s="166"/>
      <c r="BG22" s="167">
        <f>IF(SUM(AB22:AI22)=0,10,AJ22*1000000+AP22*1000+AL22+10)</f>
        <v>10</v>
      </c>
      <c r="BH22" s="167"/>
      <c r="BI22" s="167"/>
      <c r="BJ22" s="167"/>
      <c r="BK22" s="167"/>
      <c r="BL22" s="73"/>
      <c r="CA22" s="89"/>
      <c r="CB22" s="89"/>
      <c r="CC22" s="89"/>
      <c r="CE22" s="88"/>
      <c r="CF22" s="88"/>
      <c r="CG22" s="88"/>
      <c r="CH22" s="88"/>
      <c r="CI22" s="88"/>
    </row>
    <row r="23" spans="1:87" s="75" customFormat="1" ht="33" customHeight="1">
      <c r="A23" s="75">
        <v>10</v>
      </c>
      <c r="B23" s="257" t="str">
        <f>抽選!C10</f>
        <v>旭ＦＣＪｒ</v>
      </c>
      <c r="C23" s="258"/>
      <c r="D23" s="258"/>
      <c r="E23" s="258"/>
      <c r="F23" s="258"/>
      <c r="G23" s="259"/>
      <c r="H23" s="283"/>
      <c r="I23" s="278"/>
      <c r="J23" s="282" t="str">
        <f t="shared" si="18"/>
        <v>－</v>
      </c>
      <c r="K23" s="281"/>
      <c r="L23" s="283"/>
      <c r="M23" s="278"/>
      <c r="N23" s="279"/>
      <c r="O23" s="282" t="str">
        <f t="shared" ref="O23" si="19">IF(M23="","－",IF(M23&gt;P23,"○",IF(M23&lt;P23,"●",IF(M23=P23,"△"))))</f>
        <v>－</v>
      </c>
      <c r="P23" s="279"/>
      <c r="Q23" s="281"/>
      <c r="R23" s="278"/>
      <c r="S23" s="279"/>
      <c r="T23" s="282" t="str">
        <f t="shared" ref="T23" si="20">IF(R23="","－",IF(R23&gt;U23,"○",IF(R23&lt;U23,"●",IF(R23=U23,"△"))))</f>
        <v>－</v>
      </c>
      <c r="U23" s="279"/>
      <c r="V23" s="281"/>
      <c r="W23" s="273"/>
      <c r="X23" s="274"/>
      <c r="Y23" s="275"/>
      <c r="Z23" s="274"/>
      <c r="AA23" s="276"/>
      <c r="AB23" s="271" t="str">
        <f t="shared" si="15"/>
        <v/>
      </c>
      <c r="AC23" s="269"/>
      <c r="AD23" s="268" t="str">
        <f t="shared" si="16"/>
        <v/>
      </c>
      <c r="AE23" s="269"/>
      <c r="AF23" s="268"/>
      <c r="AG23" s="269"/>
      <c r="AH23" s="268"/>
      <c r="AI23" s="269"/>
      <c r="AJ23" s="267" t="str">
        <f>IF(SUM(AB23:AI23)=0,"",AB23*3+AH23*1+AF23*2)</f>
        <v/>
      </c>
      <c r="AK23" s="266"/>
      <c r="AL23" s="272" t="str">
        <f>IF(SUM(AB23:AI23)=0,"",SUM(M23,R23,H23))</f>
        <v/>
      </c>
      <c r="AM23" s="272"/>
      <c r="AN23" s="272" t="str">
        <f>IF(SUM(AB23:AI23)=0,"",SUM(P23,U23,K23))</f>
        <v/>
      </c>
      <c r="AO23" s="272"/>
      <c r="AP23" s="272" t="str">
        <f t="shared" si="17"/>
        <v/>
      </c>
      <c r="AQ23" s="272"/>
      <c r="AR23" s="270" t="str">
        <f>IF(SUM(AB20:AI23)=0,"",RANK(BG23,$BG$20:$BK$23))</f>
        <v/>
      </c>
      <c r="AS23" s="270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166"/>
      <c r="BF23" s="166"/>
      <c r="BG23" s="167">
        <f>IF(SUM(AB23:AI23)=0,10,AJ23*1000000+AP23*1000+AL23+10)</f>
        <v>10</v>
      </c>
      <c r="BH23" s="167"/>
      <c r="BI23" s="167"/>
      <c r="BJ23" s="167"/>
      <c r="BK23" s="167"/>
      <c r="BL23" s="73"/>
    </row>
    <row r="24" spans="1:87" ht="20" customHeight="1">
      <c r="B24" s="54"/>
      <c r="C24" s="9"/>
      <c r="D24" s="9"/>
      <c r="E24" s="9"/>
    </row>
    <row r="25" spans="1:87" ht="33" customHeight="1">
      <c r="B25" s="185" t="s">
        <v>10</v>
      </c>
      <c r="C25" s="185"/>
      <c r="D25" s="185"/>
      <c r="E25" s="185"/>
      <c r="F25" s="185"/>
      <c r="G25" s="185"/>
      <c r="H25" s="65"/>
      <c r="I25" s="65"/>
      <c r="J25" s="65"/>
      <c r="K25" s="65"/>
      <c r="L25" s="65"/>
      <c r="M25" s="65"/>
      <c r="N25" s="8"/>
    </row>
    <row r="26" spans="1:87" s="75" customFormat="1" ht="33" customHeight="1">
      <c r="B26" s="186"/>
      <c r="C26" s="187"/>
      <c r="D26" s="187"/>
      <c r="E26" s="187"/>
      <c r="F26" s="187"/>
      <c r="G26" s="188"/>
      <c r="H26" s="260" t="str">
        <f>B27</f>
        <v>三樹平田ＳＣ</v>
      </c>
      <c r="I26" s="260"/>
      <c r="J26" s="260"/>
      <c r="K26" s="260"/>
      <c r="L26" s="260"/>
      <c r="M26" s="260" t="str">
        <f>B28</f>
        <v>イルソーレ加東ＦＣ</v>
      </c>
      <c r="N26" s="260"/>
      <c r="O26" s="260"/>
      <c r="P26" s="260"/>
      <c r="Q26" s="260"/>
      <c r="R26" s="260" t="str">
        <f>B29</f>
        <v>西脇ＦＣターコイズ</v>
      </c>
      <c r="S26" s="260"/>
      <c r="T26" s="260"/>
      <c r="U26" s="260"/>
      <c r="V26" s="260"/>
      <c r="W26" s="260"/>
      <c r="X26" s="260"/>
      <c r="Y26" s="260"/>
      <c r="Z26" s="260"/>
      <c r="AA26" s="260"/>
      <c r="AB26" s="262" t="s">
        <v>73</v>
      </c>
      <c r="AC26" s="263"/>
      <c r="AD26" s="263" t="s">
        <v>74</v>
      </c>
      <c r="AE26" s="263"/>
      <c r="AF26" s="264" t="s">
        <v>80</v>
      </c>
      <c r="AG26" s="262"/>
      <c r="AH26" s="264" t="s">
        <v>81</v>
      </c>
      <c r="AI26" s="262"/>
      <c r="AJ26" s="264" t="s">
        <v>75</v>
      </c>
      <c r="AK26" s="262"/>
      <c r="AL26" s="263" t="s">
        <v>76</v>
      </c>
      <c r="AM26" s="263"/>
      <c r="AN26" s="263" t="s">
        <v>77</v>
      </c>
      <c r="AO26" s="263"/>
      <c r="AP26" s="263" t="s">
        <v>78</v>
      </c>
      <c r="AQ26" s="263"/>
      <c r="AR26" s="263" t="s">
        <v>79</v>
      </c>
      <c r="AS26" s="263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3"/>
      <c r="BF26" s="73"/>
      <c r="BG26" s="73"/>
      <c r="BH26" s="73"/>
      <c r="BI26" s="73"/>
      <c r="BJ26" s="73"/>
      <c r="BK26" s="73"/>
      <c r="BL26" s="73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74"/>
      <c r="CB26" s="74"/>
      <c r="CC26" s="74"/>
    </row>
    <row r="27" spans="1:87" s="75" customFormat="1" ht="33" customHeight="1">
      <c r="A27" s="75">
        <v>11</v>
      </c>
      <c r="B27" s="257" t="str">
        <f>抽選!C11</f>
        <v>三樹平田ＳＣ</v>
      </c>
      <c r="C27" s="258"/>
      <c r="D27" s="258"/>
      <c r="E27" s="258"/>
      <c r="F27" s="258"/>
      <c r="G27" s="259"/>
      <c r="H27" s="273"/>
      <c r="I27" s="274"/>
      <c r="J27" s="275"/>
      <c r="K27" s="274"/>
      <c r="L27" s="276"/>
      <c r="M27" s="273"/>
      <c r="N27" s="274"/>
      <c r="O27" s="277" t="str">
        <f>IF(M27="","－",IF(M27&gt;P27,"○",IF(M27&lt;P27,"●",IF(M27=P27,"△"))))</f>
        <v>－</v>
      </c>
      <c r="P27" s="274"/>
      <c r="Q27" s="276"/>
      <c r="R27" s="273"/>
      <c r="S27" s="274"/>
      <c r="T27" s="277" t="str">
        <f>IF(R27="","－",IF(R27&gt;U27,"○",IF(R27&lt;U27,"●",IF(R27=U27,"△"))))</f>
        <v>－</v>
      </c>
      <c r="U27" s="274"/>
      <c r="V27" s="276"/>
      <c r="W27" s="273"/>
      <c r="X27" s="274"/>
      <c r="Y27" s="277" t="str">
        <f>IF(W27="","－",IF(W27&gt;Z27,"○",IF(W27&lt;Z27,"●",IF(W27=Z27,"△"))))</f>
        <v>－</v>
      </c>
      <c r="Z27" s="274"/>
      <c r="AA27" s="276"/>
      <c r="AB27" s="265" t="str">
        <f>IF(SUM(H27:AA27)=0,"",COUNTIF(H27:AA27,"○"))</f>
        <v/>
      </c>
      <c r="AC27" s="266"/>
      <c r="AD27" s="267" t="str">
        <f>IF(SUM(H27:AA27)=0,"",COUNTIF(H27:AA27,"●"))</f>
        <v/>
      </c>
      <c r="AE27" s="266"/>
      <c r="AF27" s="268"/>
      <c r="AG27" s="269"/>
      <c r="AH27" s="268"/>
      <c r="AI27" s="269"/>
      <c r="AJ27" s="267" t="str">
        <f>IF(SUM(AB27:AI27)=0,"",AB27*3+AH27*1+AF27*2)</f>
        <v/>
      </c>
      <c r="AK27" s="266"/>
      <c r="AL27" s="270" t="str">
        <f>IF(SUM(AB27:AI27)=0,"",SUM(M27,R27,W27))</f>
        <v/>
      </c>
      <c r="AM27" s="270"/>
      <c r="AN27" s="270" t="str">
        <f>IF(SUM(AB27:AI27)=0,"",SUM(P27,U27,Z27))</f>
        <v/>
      </c>
      <c r="AO27" s="270"/>
      <c r="AP27" s="270" t="str">
        <f>IF(AL27="","",AL27-AN27)</f>
        <v/>
      </c>
      <c r="AQ27" s="270"/>
      <c r="AR27" s="270" t="str">
        <f>IF(SUM(AB27:AI29)=0,"",RANK(BG27,$BG$27:$BK$29))</f>
        <v/>
      </c>
      <c r="AS27" s="270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166"/>
      <c r="BF27" s="166"/>
      <c r="BG27" s="167">
        <f>IF(SUM(AB27:AI27)=0,10,AJ27*1000000+AP27*1000+AL27+10)</f>
        <v>10</v>
      </c>
      <c r="BH27" s="167"/>
      <c r="BI27" s="167"/>
      <c r="BJ27" s="167"/>
      <c r="BK27" s="167"/>
      <c r="BL27" s="73"/>
      <c r="CA27" s="89"/>
      <c r="CB27" s="89"/>
      <c r="CC27" s="89"/>
      <c r="CE27" s="88"/>
      <c r="CF27" s="88"/>
      <c r="CG27" s="88"/>
      <c r="CH27" s="88"/>
      <c r="CI27" s="88"/>
    </row>
    <row r="28" spans="1:87" s="75" customFormat="1" ht="33" customHeight="1">
      <c r="A28" s="75">
        <v>14</v>
      </c>
      <c r="B28" s="257" t="str">
        <f>抽選!C14</f>
        <v>イルソーレ加東ＦＣ</v>
      </c>
      <c r="C28" s="258"/>
      <c r="D28" s="258"/>
      <c r="E28" s="258"/>
      <c r="F28" s="258"/>
      <c r="G28" s="259"/>
      <c r="H28" s="278"/>
      <c r="I28" s="279"/>
      <c r="J28" s="280" t="str">
        <f>IF(H28="","－",IF(H28&gt;K28,"○",IF(H28&lt;K28,"●",IF(H28=K28,"△"))))</f>
        <v>－</v>
      </c>
      <c r="K28" s="279"/>
      <c r="L28" s="281"/>
      <c r="M28" s="273"/>
      <c r="N28" s="274"/>
      <c r="O28" s="275"/>
      <c r="P28" s="274"/>
      <c r="Q28" s="276"/>
      <c r="R28" s="278"/>
      <c r="S28" s="279"/>
      <c r="T28" s="282" t="str">
        <f>IF(R28="","－",IF(R28&gt;U28,"○",IF(R28&lt;U28,"●",IF(R28=U28,"△"))))</f>
        <v>－</v>
      </c>
      <c r="U28" s="279"/>
      <c r="V28" s="281"/>
      <c r="W28" s="278"/>
      <c r="X28" s="279"/>
      <c r="Y28" s="282" t="str">
        <f t="shared" ref="Y28:Y29" si="21">IF(W28="","－",IF(W28&gt;Z28,"○",IF(W28&lt;Z28,"●",IF(W28=Z28,"△"))))</f>
        <v>－</v>
      </c>
      <c r="Z28" s="279"/>
      <c r="AA28" s="281"/>
      <c r="AB28" s="271" t="str">
        <f t="shared" ref="AB28:AB30" si="22">IF(SUM(H28:AA28)=0,"",COUNTIF(H28:AA28,"○"))</f>
        <v/>
      </c>
      <c r="AC28" s="269"/>
      <c r="AD28" s="268" t="str">
        <f t="shared" ref="AD28:AD30" si="23">IF(SUM(H28:AA28)=0,"",COUNTIF(H28:AA28,"●"))</f>
        <v/>
      </c>
      <c r="AE28" s="269"/>
      <c r="AF28" s="268"/>
      <c r="AG28" s="269"/>
      <c r="AH28" s="268"/>
      <c r="AI28" s="269"/>
      <c r="AJ28" s="267" t="str">
        <f>IF(SUM(AB28:AI28)=0,"",AB28*3+AH28*1+AF28*2)</f>
        <v/>
      </c>
      <c r="AK28" s="266"/>
      <c r="AL28" s="272" t="str">
        <f>IF(SUM(AB28:AI28)=0,"",SUM(H28,R28,W28))</f>
        <v/>
      </c>
      <c r="AM28" s="272"/>
      <c r="AN28" s="272" t="str">
        <f>IF(SUM(AB28:AI28)=0,"",SUM(K28,U28,Z28))</f>
        <v/>
      </c>
      <c r="AO28" s="272"/>
      <c r="AP28" s="272" t="str">
        <f t="shared" ref="AP28:AP30" si="24">IF(AL28="","",AL28-AN28)</f>
        <v/>
      </c>
      <c r="AQ28" s="272"/>
      <c r="AR28" s="270" t="str">
        <f>IF(SUM(AB27:AI29)=0,"",RANK(BG28,$BG$27:$BK$29))</f>
        <v/>
      </c>
      <c r="AS28" s="270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166"/>
      <c r="BF28" s="166"/>
      <c r="BG28" s="167">
        <f>IF(SUM(AB28:AI28)=0,10,AJ28*1000000+AP28*1000+AL28+10)</f>
        <v>10</v>
      </c>
      <c r="BH28" s="167"/>
      <c r="BI28" s="167"/>
      <c r="BJ28" s="167"/>
      <c r="BK28" s="167"/>
      <c r="BL28" s="73"/>
      <c r="CA28" s="89"/>
      <c r="CB28" s="89"/>
      <c r="CC28" s="89"/>
      <c r="CE28" s="88"/>
      <c r="CF28" s="88"/>
      <c r="CG28" s="88"/>
      <c r="CH28" s="88"/>
      <c r="CI28" s="88"/>
    </row>
    <row r="29" spans="1:87" s="75" customFormat="1" ht="33" customHeight="1">
      <c r="A29" s="75">
        <v>17</v>
      </c>
      <c r="B29" s="257" t="str">
        <f>抽選!C17</f>
        <v>西脇ＦＣターコイズ</v>
      </c>
      <c r="C29" s="258"/>
      <c r="D29" s="258"/>
      <c r="E29" s="258"/>
      <c r="F29" s="258"/>
      <c r="G29" s="259"/>
      <c r="H29" s="278"/>
      <c r="I29" s="279"/>
      <c r="J29" s="282" t="str">
        <f t="shared" ref="J29:J30" si="25">IF(H29="","－",IF(H29&gt;K29,"○",IF(H29&lt;K29,"●",IF(H29=K29,"△"))))</f>
        <v>－</v>
      </c>
      <c r="K29" s="279"/>
      <c r="L29" s="281"/>
      <c r="M29" s="278"/>
      <c r="N29" s="279"/>
      <c r="O29" s="282" t="str">
        <f>IF(M29="","－",IF(M29&gt;P29,"○",IF(M29&lt;P29,"●",IF(M29=P29,"△"))))</f>
        <v>－</v>
      </c>
      <c r="P29" s="279"/>
      <c r="Q29" s="281"/>
      <c r="R29" s="273"/>
      <c r="S29" s="274"/>
      <c r="T29" s="275"/>
      <c r="U29" s="274"/>
      <c r="V29" s="276"/>
      <c r="W29" s="278"/>
      <c r="X29" s="279"/>
      <c r="Y29" s="282" t="str">
        <f t="shared" si="21"/>
        <v>－</v>
      </c>
      <c r="Z29" s="279"/>
      <c r="AA29" s="281"/>
      <c r="AB29" s="271" t="str">
        <f t="shared" si="22"/>
        <v/>
      </c>
      <c r="AC29" s="269"/>
      <c r="AD29" s="268" t="str">
        <f t="shared" si="23"/>
        <v/>
      </c>
      <c r="AE29" s="269"/>
      <c r="AF29" s="268"/>
      <c r="AG29" s="269"/>
      <c r="AH29" s="268"/>
      <c r="AI29" s="269"/>
      <c r="AJ29" s="267" t="str">
        <f>IF(SUM(AB29:AI29)=0,"",AB29*3+AH29*1+AF29*2)</f>
        <v/>
      </c>
      <c r="AK29" s="266"/>
      <c r="AL29" s="272" t="str">
        <f>IF(SUM(AB29:AI29)=0,"",SUM(M29,H29,W29))</f>
        <v/>
      </c>
      <c r="AM29" s="272"/>
      <c r="AN29" s="272" t="str">
        <f>IF(SUM(AB29:AI29)=0,"",SUM(P29,K29,Z29))</f>
        <v/>
      </c>
      <c r="AO29" s="272"/>
      <c r="AP29" s="272" t="str">
        <f t="shared" si="24"/>
        <v/>
      </c>
      <c r="AQ29" s="272"/>
      <c r="AR29" s="270" t="str">
        <f>IF(SUM(AB27:AI29)=0,"",RANK(BG29,$BG$27:$BK$29))</f>
        <v/>
      </c>
      <c r="AS29" s="270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166"/>
      <c r="BF29" s="166"/>
      <c r="BG29" s="167">
        <f>IF(SUM(AB29:AI29)=0,10,AJ29*1000000+AP29*1000+AL29+10)</f>
        <v>10</v>
      </c>
      <c r="BH29" s="167"/>
      <c r="BI29" s="167"/>
      <c r="BJ29" s="167"/>
      <c r="BK29" s="167"/>
      <c r="BL29" s="73"/>
      <c r="CA29" s="89"/>
      <c r="CB29" s="89"/>
      <c r="CC29" s="89"/>
      <c r="CE29" s="88"/>
      <c r="CF29" s="88"/>
      <c r="CG29" s="88"/>
      <c r="CH29" s="88"/>
      <c r="CI29" s="88"/>
    </row>
    <row r="30" spans="1:87" s="75" customFormat="1" ht="33" hidden="1" customHeight="1">
      <c r="B30" s="168">
        <f>大会組合せ表!K9</f>
        <v>0</v>
      </c>
      <c r="C30" s="169"/>
      <c r="D30" s="169"/>
      <c r="E30" s="169"/>
      <c r="F30" s="169"/>
      <c r="G30" s="170"/>
      <c r="H30" s="171"/>
      <c r="I30" s="172"/>
      <c r="J30" s="78" t="str">
        <f t="shared" si="25"/>
        <v>－</v>
      </c>
      <c r="K30" s="173"/>
      <c r="L30" s="171"/>
      <c r="M30" s="172"/>
      <c r="N30" s="174"/>
      <c r="O30" s="78" t="str">
        <f t="shared" ref="O30" si="26">IF(M30="","－",IF(M30&gt;P30,"○",IF(M30&lt;P30,"●",IF(M30=P30,"△"))))</f>
        <v>－</v>
      </c>
      <c r="P30" s="174"/>
      <c r="Q30" s="173"/>
      <c r="R30" s="172"/>
      <c r="S30" s="174"/>
      <c r="T30" s="78" t="str">
        <f t="shared" ref="T30" si="27">IF(R30="","－",IF(R30&gt;U30,"○",IF(R30&lt;U30,"●",IF(R30=U30,"△"))))</f>
        <v>－</v>
      </c>
      <c r="U30" s="174"/>
      <c r="V30" s="173"/>
      <c r="W30" s="175"/>
      <c r="X30" s="176"/>
      <c r="Y30" s="76"/>
      <c r="Z30" s="176"/>
      <c r="AA30" s="177"/>
      <c r="AB30" s="178" t="str">
        <f t="shared" si="22"/>
        <v/>
      </c>
      <c r="AC30" s="179"/>
      <c r="AD30" s="180" t="str">
        <f t="shared" si="23"/>
        <v/>
      </c>
      <c r="AE30" s="179"/>
      <c r="AF30" s="180"/>
      <c r="AG30" s="179"/>
      <c r="AH30" s="180"/>
      <c r="AI30" s="179"/>
      <c r="AJ30" s="181" t="str">
        <f>IF(SUM(AB30:AI30)=0,"",AB30*3+AH30*1+AF30*2)</f>
        <v/>
      </c>
      <c r="AK30" s="182"/>
      <c r="AL30" s="183" t="str">
        <f>IF(SUM(AB30:AI30)=0,"",SUM(M30,R30,H30))</f>
        <v/>
      </c>
      <c r="AM30" s="183"/>
      <c r="AN30" s="183" t="str">
        <f>IF(SUM(AB30:AI30)=0,"",SUM(P30,U30,K30))</f>
        <v/>
      </c>
      <c r="AO30" s="183"/>
      <c r="AP30" s="183" t="str">
        <f t="shared" si="24"/>
        <v/>
      </c>
      <c r="AQ30" s="183"/>
      <c r="AR30" s="184" t="str">
        <f>IF(SUM(AB27:AI30)=0,"",RANK(BG30,$BG$27:$BK$30))</f>
        <v/>
      </c>
      <c r="AS30" s="184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166"/>
      <c r="BF30" s="166"/>
      <c r="BG30" s="167">
        <f>IF(SUM(AB30:AI30)=0,10,AJ30*1000000+AP30*1000+AL30+10)</f>
        <v>10</v>
      </c>
      <c r="BH30" s="167"/>
      <c r="BI30" s="167"/>
      <c r="BJ30" s="167"/>
      <c r="BK30" s="167"/>
      <c r="BL30" s="73"/>
    </row>
    <row r="31" spans="1:87" ht="20" customHeight="1">
      <c r="B31" s="54"/>
      <c r="C31" s="9"/>
      <c r="D31" s="9"/>
      <c r="E31" s="9"/>
    </row>
    <row r="32" spans="1:87" ht="33" customHeight="1">
      <c r="B32" s="185" t="s">
        <v>11</v>
      </c>
      <c r="C32" s="185"/>
      <c r="D32" s="185"/>
      <c r="E32" s="185"/>
      <c r="F32" s="185"/>
      <c r="G32" s="185"/>
      <c r="H32" s="65"/>
      <c r="I32" s="65"/>
      <c r="J32" s="65"/>
      <c r="K32" s="65"/>
      <c r="L32" s="65"/>
      <c r="M32" s="65"/>
      <c r="N32" s="8"/>
    </row>
    <row r="33" spans="1:87" s="75" customFormat="1" ht="33" customHeight="1">
      <c r="B33" s="186"/>
      <c r="C33" s="187"/>
      <c r="D33" s="187"/>
      <c r="E33" s="187"/>
      <c r="F33" s="187"/>
      <c r="G33" s="188"/>
      <c r="H33" s="260" t="str">
        <f>B34</f>
        <v>Ｍ．ＳＥＲＩＯ．ＦＣ</v>
      </c>
      <c r="I33" s="260"/>
      <c r="J33" s="260"/>
      <c r="K33" s="260"/>
      <c r="L33" s="260"/>
      <c r="M33" s="260" t="str">
        <f>B35</f>
        <v>加美ＦＣＪｒ</v>
      </c>
      <c r="N33" s="260"/>
      <c r="O33" s="260"/>
      <c r="P33" s="260"/>
      <c r="Q33" s="260"/>
      <c r="R33" s="260" t="str">
        <f>B36</f>
        <v>小野南LosChe</v>
      </c>
      <c r="S33" s="260"/>
      <c r="T33" s="260"/>
      <c r="U33" s="260"/>
      <c r="V33" s="260"/>
      <c r="W33" s="260"/>
      <c r="X33" s="260"/>
      <c r="Y33" s="260"/>
      <c r="Z33" s="260"/>
      <c r="AA33" s="260"/>
      <c r="AB33" s="262" t="s">
        <v>73</v>
      </c>
      <c r="AC33" s="263"/>
      <c r="AD33" s="263" t="s">
        <v>74</v>
      </c>
      <c r="AE33" s="263"/>
      <c r="AF33" s="264" t="s">
        <v>80</v>
      </c>
      <c r="AG33" s="262"/>
      <c r="AH33" s="264" t="s">
        <v>81</v>
      </c>
      <c r="AI33" s="262"/>
      <c r="AJ33" s="264" t="s">
        <v>75</v>
      </c>
      <c r="AK33" s="262"/>
      <c r="AL33" s="263" t="s">
        <v>76</v>
      </c>
      <c r="AM33" s="263"/>
      <c r="AN33" s="263" t="s">
        <v>77</v>
      </c>
      <c r="AO33" s="263"/>
      <c r="AP33" s="263" t="s">
        <v>78</v>
      </c>
      <c r="AQ33" s="263"/>
      <c r="AR33" s="263" t="s">
        <v>79</v>
      </c>
      <c r="AS33" s="263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3"/>
      <c r="BF33" s="73"/>
      <c r="BG33" s="73"/>
      <c r="BH33" s="73"/>
      <c r="BI33" s="73"/>
      <c r="BJ33" s="73"/>
      <c r="BK33" s="73"/>
      <c r="BL33" s="73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74"/>
      <c r="CB33" s="74"/>
      <c r="CC33" s="74"/>
    </row>
    <row r="34" spans="1:87" s="75" customFormat="1" ht="33" customHeight="1">
      <c r="A34" s="75">
        <v>12</v>
      </c>
      <c r="B34" s="257" t="str">
        <f>抽選!C12</f>
        <v>Ｍ．ＳＥＲＩＯ．ＦＣ</v>
      </c>
      <c r="C34" s="258"/>
      <c r="D34" s="258"/>
      <c r="E34" s="258"/>
      <c r="F34" s="258"/>
      <c r="G34" s="259"/>
      <c r="H34" s="273"/>
      <c r="I34" s="274"/>
      <c r="J34" s="275"/>
      <c r="K34" s="274"/>
      <c r="L34" s="276"/>
      <c r="M34" s="273"/>
      <c r="N34" s="274"/>
      <c r="O34" s="277" t="str">
        <f>IF(M34="","－",IF(M34&gt;P34,"○",IF(M34&lt;P34,"●",IF(M34=P34,"△"))))</f>
        <v>－</v>
      </c>
      <c r="P34" s="274"/>
      <c r="Q34" s="276"/>
      <c r="R34" s="273"/>
      <c r="S34" s="274"/>
      <c r="T34" s="277" t="str">
        <f>IF(R34="","－",IF(R34&gt;U34,"○",IF(R34&lt;U34,"●",IF(R34=U34,"△"))))</f>
        <v>－</v>
      </c>
      <c r="U34" s="274"/>
      <c r="V34" s="276"/>
      <c r="W34" s="273"/>
      <c r="X34" s="274"/>
      <c r="Y34" s="277" t="str">
        <f>IF(W34="","－",IF(W34&gt;Z34,"○",IF(W34&lt;Z34,"●",IF(W34=Z34,"△"))))</f>
        <v>－</v>
      </c>
      <c r="Z34" s="274"/>
      <c r="AA34" s="276"/>
      <c r="AB34" s="265" t="str">
        <f>IF(SUM(H34:AA34)=0,"",COUNTIF(H34:AA34,"○"))</f>
        <v/>
      </c>
      <c r="AC34" s="266"/>
      <c r="AD34" s="267" t="str">
        <f>IF(SUM(H34:AA34)=0,"",COUNTIF(H34:AA34,"●"))</f>
        <v/>
      </c>
      <c r="AE34" s="266"/>
      <c r="AF34" s="268"/>
      <c r="AG34" s="269"/>
      <c r="AH34" s="268"/>
      <c r="AI34" s="269"/>
      <c r="AJ34" s="267" t="str">
        <f>IF(SUM(AB34:AI34)=0,"",AB34*3+AH34*1+AF34*2)</f>
        <v/>
      </c>
      <c r="AK34" s="266"/>
      <c r="AL34" s="270" t="str">
        <f>IF(SUM(AB34:AI34)=0,"",SUM(M34,R34,W34))</f>
        <v/>
      </c>
      <c r="AM34" s="270"/>
      <c r="AN34" s="270" t="str">
        <f>IF(SUM(AB34:AI34)=0,"",SUM(P34,U34,Z34))</f>
        <v/>
      </c>
      <c r="AO34" s="270"/>
      <c r="AP34" s="270" t="str">
        <f>IF(AL34="","",AL34-AN34)</f>
        <v/>
      </c>
      <c r="AQ34" s="270"/>
      <c r="AR34" s="270" t="str">
        <f>IF(SUM(AB34:AI36)=0,"",RANK(BG34,$BG$34:$BK$36))</f>
        <v/>
      </c>
      <c r="AS34" s="270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166"/>
      <c r="BF34" s="166"/>
      <c r="BG34" s="167">
        <f>IF(SUM(AB34:AI34)=0,10,AJ34*1000000+AP34*1000+AL34+10)</f>
        <v>10</v>
      </c>
      <c r="BH34" s="167"/>
      <c r="BI34" s="167"/>
      <c r="BJ34" s="167"/>
      <c r="BK34" s="167"/>
      <c r="BL34" s="73"/>
      <c r="CA34" s="89"/>
      <c r="CB34" s="89"/>
      <c r="CC34" s="89"/>
      <c r="CE34" s="88"/>
      <c r="CF34" s="88"/>
      <c r="CG34" s="88"/>
      <c r="CH34" s="88"/>
      <c r="CI34" s="88"/>
    </row>
    <row r="35" spans="1:87" s="75" customFormat="1" ht="33" customHeight="1">
      <c r="A35" s="75">
        <v>15</v>
      </c>
      <c r="B35" s="257" t="str">
        <f>抽選!C15</f>
        <v>加美ＦＣＪｒ</v>
      </c>
      <c r="C35" s="258"/>
      <c r="D35" s="258"/>
      <c r="E35" s="258"/>
      <c r="F35" s="258"/>
      <c r="G35" s="259"/>
      <c r="H35" s="278"/>
      <c r="I35" s="279"/>
      <c r="J35" s="280" t="str">
        <f>IF(H35="","－",IF(H35&gt;K35,"○",IF(H35&lt;K35,"●",IF(H35=K35,"△"))))</f>
        <v>－</v>
      </c>
      <c r="K35" s="279"/>
      <c r="L35" s="281"/>
      <c r="M35" s="273"/>
      <c r="N35" s="274"/>
      <c r="O35" s="275"/>
      <c r="P35" s="274"/>
      <c r="Q35" s="276"/>
      <c r="R35" s="278"/>
      <c r="S35" s="279"/>
      <c r="T35" s="282" t="str">
        <f>IF(R35="","－",IF(R35&gt;U35,"○",IF(R35&lt;U35,"●",IF(R35=U35,"△"))))</f>
        <v>－</v>
      </c>
      <c r="U35" s="279"/>
      <c r="V35" s="281"/>
      <c r="W35" s="278"/>
      <c r="X35" s="279"/>
      <c r="Y35" s="282" t="str">
        <f t="shared" ref="Y35:Y36" si="28">IF(W35="","－",IF(W35&gt;Z35,"○",IF(W35&lt;Z35,"●",IF(W35=Z35,"△"))))</f>
        <v>－</v>
      </c>
      <c r="Z35" s="279"/>
      <c r="AA35" s="281"/>
      <c r="AB35" s="271" t="str">
        <f t="shared" ref="AB35:AB37" si="29">IF(SUM(H35:AA35)=0,"",COUNTIF(H35:AA35,"○"))</f>
        <v/>
      </c>
      <c r="AC35" s="269"/>
      <c r="AD35" s="268" t="str">
        <f t="shared" ref="AD35:AD37" si="30">IF(SUM(H35:AA35)=0,"",COUNTIF(H35:AA35,"●"))</f>
        <v/>
      </c>
      <c r="AE35" s="269"/>
      <c r="AF35" s="268"/>
      <c r="AG35" s="269"/>
      <c r="AH35" s="268"/>
      <c r="AI35" s="269"/>
      <c r="AJ35" s="267" t="str">
        <f>IF(SUM(AB35:AI35)=0,"",AB35*3+AH35*1+AF35*2)</f>
        <v/>
      </c>
      <c r="AK35" s="266"/>
      <c r="AL35" s="272" t="str">
        <f>IF(SUM(AB35:AI35)=0,"",SUM(H35,R35,W35))</f>
        <v/>
      </c>
      <c r="AM35" s="272"/>
      <c r="AN35" s="272" t="str">
        <f>IF(SUM(AB35:AI35)=0,"",SUM(K35,U35,Z35))</f>
        <v/>
      </c>
      <c r="AO35" s="272"/>
      <c r="AP35" s="272" t="str">
        <f t="shared" ref="AP35:AP37" si="31">IF(AL35="","",AL35-AN35)</f>
        <v/>
      </c>
      <c r="AQ35" s="272"/>
      <c r="AR35" s="270" t="str">
        <f>IF(SUM(AB34:AI36)=0,"",RANK(BG35,$BG$34:$BK$36))</f>
        <v/>
      </c>
      <c r="AS35" s="270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166"/>
      <c r="BF35" s="166"/>
      <c r="BG35" s="167">
        <f>IF(SUM(AB35:AI35)=0,10,AJ35*1000000+AP35*1000+AL35+10)</f>
        <v>10</v>
      </c>
      <c r="BH35" s="167"/>
      <c r="BI35" s="167"/>
      <c r="BJ35" s="167"/>
      <c r="BK35" s="167"/>
      <c r="BL35" s="73"/>
      <c r="CA35" s="89"/>
      <c r="CB35" s="89"/>
      <c r="CC35" s="89"/>
      <c r="CE35" s="88"/>
      <c r="CF35" s="88"/>
      <c r="CG35" s="88"/>
      <c r="CH35" s="88"/>
      <c r="CI35" s="88"/>
    </row>
    <row r="36" spans="1:87" s="75" customFormat="1" ht="33" customHeight="1">
      <c r="A36" s="75">
        <v>18</v>
      </c>
      <c r="B36" s="257" t="str">
        <f>抽選!C18</f>
        <v>小野南LosChe</v>
      </c>
      <c r="C36" s="258"/>
      <c r="D36" s="258"/>
      <c r="E36" s="258"/>
      <c r="F36" s="258"/>
      <c r="G36" s="259"/>
      <c r="H36" s="278"/>
      <c r="I36" s="279"/>
      <c r="J36" s="282" t="str">
        <f t="shared" ref="J36:J37" si="32">IF(H36="","－",IF(H36&gt;K36,"○",IF(H36&lt;K36,"●",IF(H36=K36,"△"))))</f>
        <v>－</v>
      </c>
      <c r="K36" s="279"/>
      <c r="L36" s="281"/>
      <c r="M36" s="278"/>
      <c r="N36" s="279"/>
      <c r="O36" s="282" t="str">
        <f>IF(M36="","－",IF(M36&gt;P36,"○",IF(M36&lt;P36,"●",IF(M36=P36,"△"))))</f>
        <v>－</v>
      </c>
      <c r="P36" s="279"/>
      <c r="Q36" s="281"/>
      <c r="R36" s="273"/>
      <c r="S36" s="274"/>
      <c r="T36" s="275"/>
      <c r="U36" s="274"/>
      <c r="V36" s="276"/>
      <c r="W36" s="278"/>
      <c r="X36" s="279"/>
      <c r="Y36" s="282" t="str">
        <f t="shared" si="28"/>
        <v>－</v>
      </c>
      <c r="Z36" s="279"/>
      <c r="AA36" s="281"/>
      <c r="AB36" s="271" t="str">
        <f t="shared" si="29"/>
        <v/>
      </c>
      <c r="AC36" s="269"/>
      <c r="AD36" s="268" t="str">
        <f t="shared" si="30"/>
        <v/>
      </c>
      <c r="AE36" s="269"/>
      <c r="AF36" s="268"/>
      <c r="AG36" s="269"/>
      <c r="AH36" s="268"/>
      <c r="AI36" s="269"/>
      <c r="AJ36" s="267" t="str">
        <f>IF(SUM(AB36:AI36)=0,"",AB36*3+AH36*1+AF36*2)</f>
        <v/>
      </c>
      <c r="AK36" s="266"/>
      <c r="AL36" s="272" t="str">
        <f>IF(SUM(AB36:AI36)=0,"",SUM(M36,H36,W36))</f>
        <v/>
      </c>
      <c r="AM36" s="272"/>
      <c r="AN36" s="272" t="str">
        <f>IF(SUM(AB36:AI36)=0,"",SUM(P36,K36,Z36))</f>
        <v/>
      </c>
      <c r="AO36" s="272"/>
      <c r="AP36" s="272" t="str">
        <f t="shared" si="31"/>
        <v/>
      </c>
      <c r="AQ36" s="272"/>
      <c r="AR36" s="270" t="str">
        <f>IF(SUM(AB34:AI36)=0,"",RANK(BG36,$BG$34:$BK$36))</f>
        <v/>
      </c>
      <c r="AS36" s="270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166"/>
      <c r="BF36" s="166"/>
      <c r="BG36" s="167">
        <f>IF(SUM(AB36:AI36)=0,10,AJ36*1000000+AP36*1000+AL36+10)</f>
        <v>10</v>
      </c>
      <c r="BH36" s="167"/>
      <c r="BI36" s="167"/>
      <c r="BJ36" s="167"/>
      <c r="BK36" s="167"/>
      <c r="BL36" s="73"/>
      <c r="CA36" s="89"/>
      <c r="CB36" s="89"/>
      <c r="CC36" s="89"/>
      <c r="CE36" s="88"/>
      <c r="CF36" s="88"/>
      <c r="CG36" s="88"/>
      <c r="CH36" s="88"/>
      <c r="CI36" s="88"/>
    </row>
    <row r="37" spans="1:87" s="75" customFormat="1" ht="33" hidden="1" customHeight="1">
      <c r="B37" s="168">
        <f>大会組合せ表!O9</f>
        <v>0</v>
      </c>
      <c r="C37" s="169"/>
      <c r="D37" s="169"/>
      <c r="E37" s="169"/>
      <c r="F37" s="169"/>
      <c r="G37" s="170"/>
      <c r="H37" s="171"/>
      <c r="I37" s="172"/>
      <c r="J37" s="78" t="str">
        <f t="shared" si="32"/>
        <v>－</v>
      </c>
      <c r="K37" s="173"/>
      <c r="L37" s="171"/>
      <c r="M37" s="172"/>
      <c r="N37" s="174"/>
      <c r="O37" s="78" t="str">
        <f t="shared" ref="O37" si="33">IF(M37="","－",IF(M37&gt;P37,"○",IF(M37&lt;P37,"●",IF(M37=P37,"△"))))</f>
        <v>－</v>
      </c>
      <c r="P37" s="174"/>
      <c r="Q37" s="173"/>
      <c r="R37" s="172"/>
      <c r="S37" s="174"/>
      <c r="T37" s="78" t="str">
        <f t="shared" ref="T37" si="34">IF(R37="","－",IF(R37&gt;U37,"○",IF(R37&lt;U37,"●",IF(R37=U37,"△"))))</f>
        <v>－</v>
      </c>
      <c r="U37" s="174"/>
      <c r="V37" s="173"/>
      <c r="W37" s="175"/>
      <c r="X37" s="176"/>
      <c r="Y37" s="76"/>
      <c r="Z37" s="176"/>
      <c r="AA37" s="177"/>
      <c r="AB37" s="178" t="str">
        <f t="shared" si="29"/>
        <v/>
      </c>
      <c r="AC37" s="179"/>
      <c r="AD37" s="180" t="str">
        <f t="shared" si="30"/>
        <v/>
      </c>
      <c r="AE37" s="179"/>
      <c r="AF37" s="180"/>
      <c r="AG37" s="179"/>
      <c r="AH37" s="180"/>
      <c r="AI37" s="179"/>
      <c r="AJ37" s="181" t="str">
        <f>IF(SUM(AB37:AI37)=0,"",AB37*3+AH37*1+AF37*2)</f>
        <v/>
      </c>
      <c r="AK37" s="182"/>
      <c r="AL37" s="183" t="str">
        <f>IF(SUM(AB37:AI37)=0,"",SUM(M37,R37,H37))</f>
        <v/>
      </c>
      <c r="AM37" s="183"/>
      <c r="AN37" s="183" t="str">
        <f>IF(SUM(AB37:AI37)=0,"",SUM(P37,U37,K37))</f>
        <v/>
      </c>
      <c r="AO37" s="183"/>
      <c r="AP37" s="183" t="str">
        <f t="shared" si="31"/>
        <v/>
      </c>
      <c r="AQ37" s="183"/>
      <c r="AR37" s="184" t="str">
        <f>IF(SUM(AB34:AI37)=0,"",RANK(BG37,$BG$34:$BK$37))</f>
        <v/>
      </c>
      <c r="AS37" s="184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166"/>
      <c r="BF37" s="166"/>
      <c r="BG37" s="167">
        <f>IF(SUM(AB37:AI37)=0,10,AJ37*1000000+AP37*1000+AL37+10)</f>
        <v>10</v>
      </c>
      <c r="BH37" s="167"/>
      <c r="BI37" s="167"/>
      <c r="BJ37" s="167"/>
      <c r="BK37" s="167"/>
      <c r="BL37" s="73"/>
    </row>
    <row r="38" spans="1:87" ht="20" customHeight="1">
      <c r="C38" s="9"/>
      <c r="D38" s="9"/>
      <c r="E38" s="9"/>
    </row>
    <row r="39" spans="1:87" ht="33" customHeight="1">
      <c r="B39" s="185" t="s">
        <v>131</v>
      </c>
      <c r="C39" s="185"/>
      <c r="D39" s="185"/>
      <c r="E39" s="185"/>
      <c r="F39" s="185"/>
      <c r="G39" s="185"/>
      <c r="H39" s="65"/>
      <c r="I39" s="65"/>
      <c r="J39" s="65"/>
      <c r="K39" s="65"/>
      <c r="L39" s="65"/>
      <c r="M39" s="65"/>
      <c r="N39" s="8"/>
    </row>
    <row r="40" spans="1:87" s="75" customFormat="1" ht="33" customHeight="1">
      <c r="B40" s="186"/>
      <c r="C40" s="187"/>
      <c r="D40" s="187"/>
      <c r="E40" s="187"/>
      <c r="F40" s="187"/>
      <c r="G40" s="188"/>
      <c r="H40" s="260" t="str">
        <f>B41</f>
        <v>日野ＦＣ</v>
      </c>
      <c r="I40" s="260"/>
      <c r="J40" s="260"/>
      <c r="K40" s="260"/>
      <c r="L40" s="260"/>
      <c r="M40" s="260" t="str">
        <f>B42</f>
        <v>小野南Juve</v>
      </c>
      <c r="N40" s="260"/>
      <c r="O40" s="260"/>
      <c r="P40" s="260"/>
      <c r="Q40" s="260"/>
      <c r="R40" s="260" t="str">
        <f>B43</f>
        <v>加西ＦＣロッソ</v>
      </c>
      <c r="S40" s="260"/>
      <c r="T40" s="260"/>
      <c r="U40" s="260"/>
      <c r="V40" s="260"/>
      <c r="W40" s="260"/>
      <c r="X40" s="260"/>
      <c r="Y40" s="260"/>
      <c r="Z40" s="260"/>
      <c r="AA40" s="260"/>
      <c r="AB40" s="262" t="s">
        <v>73</v>
      </c>
      <c r="AC40" s="263"/>
      <c r="AD40" s="263" t="s">
        <v>74</v>
      </c>
      <c r="AE40" s="263"/>
      <c r="AF40" s="264" t="s">
        <v>80</v>
      </c>
      <c r="AG40" s="262"/>
      <c r="AH40" s="264" t="s">
        <v>81</v>
      </c>
      <c r="AI40" s="262"/>
      <c r="AJ40" s="264" t="s">
        <v>75</v>
      </c>
      <c r="AK40" s="262"/>
      <c r="AL40" s="263" t="s">
        <v>76</v>
      </c>
      <c r="AM40" s="263"/>
      <c r="AN40" s="263" t="s">
        <v>77</v>
      </c>
      <c r="AO40" s="263"/>
      <c r="AP40" s="263" t="s">
        <v>78</v>
      </c>
      <c r="AQ40" s="263"/>
      <c r="AR40" s="263" t="s">
        <v>79</v>
      </c>
      <c r="AS40" s="263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3"/>
      <c r="BF40" s="73"/>
      <c r="BG40" s="73"/>
      <c r="BH40" s="73"/>
      <c r="BI40" s="73"/>
      <c r="BJ40" s="73"/>
      <c r="BK40" s="73"/>
      <c r="BL40" s="73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74"/>
      <c r="CB40" s="74"/>
      <c r="CC40" s="74"/>
    </row>
    <row r="41" spans="1:87" s="75" customFormat="1" ht="33" customHeight="1">
      <c r="A41" s="75">
        <v>13</v>
      </c>
      <c r="B41" s="257" t="str">
        <f>抽選!C13</f>
        <v>日野ＦＣ</v>
      </c>
      <c r="C41" s="258"/>
      <c r="D41" s="258"/>
      <c r="E41" s="258"/>
      <c r="F41" s="258"/>
      <c r="G41" s="259"/>
      <c r="H41" s="273"/>
      <c r="I41" s="274"/>
      <c r="J41" s="275"/>
      <c r="K41" s="274"/>
      <c r="L41" s="276"/>
      <c r="M41" s="273"/>
      <c r="N41" s="274"/>
      <c r="O41" s="277" t="str">
        <f>IF(M41="","－",IF(M41&gt;P41,"○",IF(M41&lt;P41,"●",IF(M41=P41,"△"))))</f>
        <v>－</v>
      </c>
      <c r="P41" s="274"/>
      <c r="Q41" s="276"/>
      <c r="R41" s="273"/>
      <c r="S41" s="274"/>
      <c r="T41" s="277" t="str">
        <f>IF(R41="","－",IF(R41&gt;U41,"○",IF(R41&lt;U41,"●",IF(R41=U41,"△"))))</f>
        <v>－</v>
      </c>
      <c r="U41" s="274"/>
      <c r="V41" s="276"/>
      <c r="W41" s="273"/>
      <c r="X41" s="274"/>
      <c r="Y41" s="277" t="str">
        <f>IF(W41="","－",IF(W41&gt;Z41,"○",IF(W41&lt;Z41,"●",IF(W41=Z41,"△"))))</f>
        <v>－</v>
      </c>
      <c r="Z41" s="274"/>
      <c r="AA41" s="276"/>
      <c r="AB41" s="265" t="str">
        <f>IF(SUM(H41:AA41)=0,"",COUNTIF(H41:AA41,"○"))</f>
        <v/>
      </c>
      <c r="AC41" s="266"/>
      <c r="AD41" s="267" t="str">
        <f>IF(SUM(H41:AA41)=0,"",COUNTIF(H41:AA41,"●"))</f>
        <v/>
      </c>
      <c r="AE41" s="266"/>
      <c r="AF41" s="268"/>
      <c r="AG41" s="269"/>
      <c r="AH41" s="268"/>
      <c r="AI41" s="269"/>
      <c r="AJ41" s="267" t="str">
        <f>IF(SUM(AB41:AI41)=0,"",AB41*3+AH41*1+AF41*2)</f>
        <v/>
      </c>
      <c r="AK41" s="266"/>
      <c r="AL41" s="270" t="str">
        <f>IF(SUM(AB41:AI41)=0,"",SUM(M41,R41,W41))</f>
        <v/>
      </c>
      <c r="AM41" s="270"/>
      <c r="AN41" s="270" t="str">
        <f>IF(SUM(AB41:AI41)=0,"",SUM(P41,U41,Z41))</f>
        <v/>
      </c>
      <c r="AO41" s="270"/>
      <c r="AP41" s="270" t="str">
        <f>IF(AL41="","",AL41-AN41)</f>
        <v/>
      </c>
      <c r="AQ41" s="270"/>
      <c r="AR41" s="270" t="str">
        <f>IF(SUM(AB41:AI43)=0,"",RANK(BG41,$BG$41:$BK$43))</f>
        <v/>
      </c>
      <c r="AS41" s="270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166"/>
      <c r="BF41" s="166"/>
      <c r="BG41" s="167">
        <f>IF(SUM(AB41:AI41)=0,10,AJ41*1000000+AP41*1000+AL41+10)</f>
        <v>10</v>
      </c>
      <c r="BH41" s="167"/>
      <c r="BI41" s="167"/>
      <c r="BJ41" s="167"/>
      <c r="BK41" s="167"/>
      <c r="BL41" s="73"/>
      <c r="CA41" s="89"/>
      <c r="CB41" s="89"/>
      <c r="CC41" s="89"/>
      <c r="CE41" s="88"/>
      <c r="CF41" s="88"/>
      <c r="CG41" s="88"/>
      <c r="CH41" s="88"/>
      <c r="CI41" s="88"/>
    </row>
    <row r="42" spans="1:87" s="75" customFormat="1" ht="33" customHeight="1">
      <c r="A42" s="75">
        <v>16</v>
      </c>
      <c r="B42" s="257" t="str">
        <f>抽選!C16</f>
        <v>小野南Juve</v>
      </c>
      <c r="C42" s="258"/>
      <c r="D42" s="258"/>
      <c r="E42" s="258"/>
      <c r="F42" s="258"/>
      <c r="G42" s="259"/>
      <c r="H42" s="278"/>
      <c r="I42" s="279"/>
      <c r="J42" s="280" t="str">
        <f>IF(H42="","－",IF(H42&gt;K42,"○",IF(H42&lt;K42,"●",IF(H42=K42,"△"))))</f>
        <v>－</v>
      </c>
      <c r="K42" s="279"/>
      <c r="L42" s="281"/>
      <c r="M42" s="273"/>
      <c r="N42" s="274"/>
      <c r="O42" s="275"/>
      <c r="P42" s="274"/>
      <c r="Q42" s="276"/>
      <c r="R42" s="278"/>
      <c r="S42" s="279"/>
      <c r="T42" s="282" t="str">
        <f>IF(R42="","－",IF(R42&gt;U42,"○",IF(R42&lt;U42,"●",IF(R42=U42,"△"))))</f>
        <v>－</v>
      </c>
      <c r="U42" s="279"/>
      <c r="V42" s="281"/>
      <c r="W42" s="278"/>
      <c r="X42" s="279"/>
      <c r="Y42" s="282" t="str">
        <f t="shared" ref="Y42:Y43" si="35">IF(W42="","－",IF(W42&gt;Z42,"○",IF(W42&lt;Z42,"●",IF(W42=Z42,"△"))))</f>
        <v>－</v>
      </c>
      <c r="Z42" s="279"/>
      <c r="AA42" s="281"/>
      <c r="AB42" s="271" t="str">
        <f t="shared" ref="AB42:AB44" si="36">IF(SUM(H42:AA42)=0,"",COUNTIF(H42:AA42,"○"))</f>
        <v/>
      </c>
      <c r="AC42" s="269"/>
      <c r="AD42" s="268" t="str">
        <f t="shared" ref="AD42:AD44" si="37">IF(SUM(H42:AA42)=0,"",COUNTIF(H42:AA42,"●"))</f>
        <v/>
      </c>
      <c r="AE42" s="269"/>
      <c r="AF42" s="268"/>
      <c r="AG42" s="269"/>
      <c r="AH42" s="268"/>
      <c r="AI42" s="269"/>
      <c r="AJ42" s="267" t="str">
        <f>IF(SUM(AB42:AI42)=0,"",AB42*3+AH42*1+AF42*2)</f>
        <v/>
      </c>
      <c r="AK42" s="266"/>
      <c r="AL42" s="272" t="str">
        <f>IF(SUM(AB42:AI42)=0,"",SUM(H42,R42,W42))</f>
        <v/>
      </c>
      <c r="AM42" s="272"/>
      <c r="AN42" s="272" t="str">
        <f>IF(SUM(AB42:AI42)=0,"",SUM(K42,U42,Z42))</f>
        <v/>
      </c>
      <c r="AO42" s="272"/>
      <c r="AP42" s="272" t="str">
        <f t="shared" ref="AP42:AP44" si="38">IF(AL42="","",AL42-AN42)</f>
        <v/>
      </c>
      <c r="AQ42" s="272"/>
      <c r="AR42" s="270" t="str">
        <f>IF(SUM(AB41:AI43)=0,"",RANK(BG42,$BG$41:$BK$43))</f>
        <v/>
      </c>
      <c r="AS42" s="270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166"/>
      <c r="BF42" s="166"/>
      <c r="BG42" s="167">
        <f>IF(SUM(AB42:AI42)=0,10,AJ42*1000000+AP42*1000+AL42+10)</f>
        <v>10</v>
      </c>
      <c r="BH42" s="167"/>
      <c r="BI42" s="167"/>
      <c r="BJ42" s="167"/>
      <c r="BK42" s="167"/>
      <c r="BL42" s="73"/>
      <c r="CA42" s="89"/>
      <c r="CB42" s="89"/>
      <c r="CC42" s="89"/>
      <c r="CE42" s="88"/>
      <c r="CF42" s="88"/>
      <c r="CG42" s="88"/>
      <c r="CH42" s="88"/>
      <c r="CI42" s="88"/>
    </row>
    <row r="43" spans="1:87" s="75" customFormat="1" ht="33" customHeight="1">
      <c r="A43" s="75">
        <v>19</v>
      </c>
      <c r="B43" s="257" t="str">
        <f>抽選!C19</f>
        <v>加西ＦＣロッソ</v>
      </c>
      <c r="C43" s="258"/>
      <c r="D43" s="258"/>
      <c r="E43" s="258"/>
      <c r="F43" s="258"/>
      <c r="G43" s="259"/>
      <c r="H43" s="278"/>
      <c r="I43" s="279"/>
      <c r="J43" s="282" t="str">
        <f t="shared" ref="J43:J44" si="39">IF(H43="","－",IF(H43&gt;K43,"○",IF(H43&lt;K43,"●",IF(H43=K43,"△"))))</f>
        <v>－</v>
      </c>
      <c r="K43" s="279"/>
      <c r="L43" s="281"/>
      <c r="M43" s="278"/>
      <c r="N43" s="279"/>
      <c r="O43" s="282" t="str">
        <f>IF(M43="","－",IF(M43&gt;P43,"○",IF(M43&lt;P43,"●",IF(M43=P43,"△"))))</f>
        <v>－</v>
      </c>
      <c r="P43" s="279"/>
      <c r="Q43" s="281"/>
      <c r="R43" s="273"/>
      <c r="S43" s="274"/>
      <c r="T43" s="275"/>
      <c r="U43" s="274"/>
      <c r="V43" s="276"/>
      <c r="W43" s="278"/>
      <c r="X43" s="279"/>
      <c r="Y43" s="282" t="str">
        <f t="shared" si="35"/>
        <v>－</v>
      </c>
      <c r="Z43" s="279"/>
      <c r="AA43" s="281"/>
      <c r="AB43" s="271" t="str">
        <f t="shared" si="36"/>
        <v/>
      </c>
      <c r="AC43" s="269"/>
      <c r="AD43" s="268" t="str">
        <f t="shared" si="37"/>
        <v/>
      </c>
      <c r="AE43" s="269"/>
      <c r="AF43" s="268"/>
      <c r="AG43" s="269"/>
      <c r="AH43" s="268"/>
      <c r="AI43" s="269"/>
      <c r="AJ43" s="267" t="str">
        <f>IF(SUM(AB43:AI43)=0,"",AB43*3+AH43*1+AF43*2)</f>
        <v/>
      </c>
      <c r="AK43" s="266"/>
      <c r="AL43" s="272" t="str">
        <f>IF(SUM(AB43:AI43)=0,"",SUM(M43,H43,W43))</f>
        <v/>
      </c>
      <c r="AM43" s="272"/>
      <c r="AN43" s="272" t="str">
        <f>IF(SUM(AB43:AI43)=0,"",SUM(P43,K43,Z43))</f>
        <v/>
      </c>
      <c r="AO43" s="272"/>
      <c r="AP43" s="272" t="str">
        <f t="shared" si="38"/>
        <v/>
      </c>
      <c r="AQ43" s="272"/>
      <c r="AR43" s="270" t="str">
        <f>IF(SUM(AB41:AI43)=0,"",RANK(BG43,$BG$41:$BK$43))</f>
        <v/>
      </c>
      <c r="AS43" s="270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166"/>
      <c r="BF43" s="166"/>
      <c r="BG43" s="167">
        <f>IF(SUM(AB43:AI43)=0,10,AJ43*1000000+AP43*1000+AL43+10)</f>
        <v>10</v>
      </c>
      <c r="BH43" s="167"/>
      <c r="BI43" s="167"/>
      <c r="BJ43" s="167"/>
      <c r="BK43" s="167"/>
      <c r="BL43" s="73"/>
      <c r="CA43" s="89"/>
      <c r="CB43" s="89"/>
      <c r="CC43" s="89"/>
      <c r="CE43" s="88"/>
      <c r="CF43" s="88"/>
      <c r="CG43" s="88"/>
      <c r="CH43" s="88"/>
      <c r="CI43" s="88"/>
    </row>
    <row r="44" spans="1:87" s="75" customFormat="1" ht="33" hidden="1" customHeight="1">
      <c r="B44" s="168">
        <f>大会組合せ表!O16</f>
        <v>0</v>
      </c>
      <c r="C44" s="169"/>
      <c r="D44" s="169"/>
      <c r="E44" s="169"/>
      <c r="F44" s="169"/>
      <c r="G44" s="170"/>
      <c r="H44" s="171"/>
      <c r="I44" s="172"/>
      <c r="J44" s="78" t="str">
        <f t="shared" si="39"/>
        <v>－</v>
      </c>
      <c r="K44" s="173"/>
      <c r="L44" s="171"/>
      <c r="M44" s="172"/>
      <c r="N44" s="174"/>
      <c r="O44" s="78" t="str">
        <f t="shared" ref="O44" si="40">IF(M44="","－",IF(M44&gt;P44,"○",IF(M44&lt;P44,"●",IF(M44=P44,"△"))))</f>
        <v>－</v>
      </c>
      <c r="P44" s="174"/>
      <c r="Q44" s="173"/>
      <c r="R44" s="172"/>
      <c r="S44" s="174"/>
      <c r="T44" s="78" t="str">
        <f t="shared" ref="T44" si="41">IF(R44="","－",IF(R44&gt;U44,"○",IF(R44&lt;U44,"●",IF(R44=U44,"△"))))</f>
        <v>－</v>
      </c>
      <c r="U44" s="174"/>
      <c r="V44" s="173"/>
      <c r="W44" s="175"/>
      <c r="X44" s="176"/>
      <c r="Y44" s="76"/>
      <c r="Z44" s="176"/>
      <c r="AA44" s="177"/>
      <c r="AB44" s="178" t="str">
        <f t="shared" si="36"/>
        <v/>
      </c>
      <c r="AC44" s="179"/>
      <c r="AD44" s="180" t="str">
        <f t="shared" si="37"/>
        <v/>
      </c>
      <c r="AE44" s="179"/>
      <c r="AF44" s="180"/>
      <c r="AG44" s="179"/>
      <c r="AH44" s="180"/>
      <c r="AI44" s="179"/>
      <c r="AJ44" s="181" t="str">
        <f>IF(SUM(AB44:AI44)=0,"",AB44*3+AH44*1+AF44*2)</f>
        <v/>
      </c>
      <c r="AK44" s="182"/>
      <c r="AL44" s="183" t="str">
        <f>IF(SUM(AB44:AI44)=0,"",SUM(M44,R44,H44))</f>
        <v/>
      </c>
      <c r="AM44" s="183"/>
      <c r="AN44" s="183" t="str">
        <f>IF(SUM(AB44:AI44)=0,"",SUM(P44,U44,K44))</f>
        <v/>
      </c>
      <c r="AO44" s="183"/>
      <c r="AP44" s="183" t="str">
        <f t="shared" si="38"/>
        <v/>
      </c>
      <c r="AQ44" s="183"/>
      <c r="AR44" s="184" t="str">
        <f>IF(SUM(AB41:AI44)=0,"",RANK(BG44,$BG$41:$BK$44))</f>
        <v/>
      </c>
      <c r="AS44" s="184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166"/>
      <c r="BF44" s="166"/>
      <c r="BG44" s="167">
        <f>IF(SUM(AB44:AI44)=0,10,AJ44*1000000+AP44*1000+AL44+10)</f>
        <v>10</v>
      </c>
      <c r="BH44" s="167"/>
      <c r="BI44" s="167"/>
      <c r="BJ44" s="167"/>
      <c r="BK44" s="167"/>
      <c r="BL44" s="73"/>
    </row>
    <row r="45" spans="1:87" ht="16" customHeight="1"/>
    <row r="48" spans="1:87">
      <c r="O48" s="7"/>
      <c r="P48" s="7"/>
      <c r="Q48" s="7"/>
      <c r="R48" s="7"/>
      <c r="S48" s="7"/>
      <c r="T48" s="7"/>
      <c r="U48" s="7"/>
    </row>
    <row r="54" spans="15:21">
      <c r="O54" s="7"/>
      <c r="P54" s="7"/>
      <c r="Q54" s="7"/>
      <c r="R54" s="7"/>
      <c r="S54" s="7"/>
      <c r="T54" s="7"/>
      <c r="U54" s="7"/>
    </row>
  </sheetData>
  <mergeCells count="576">
    <mergeCell ref="B1:AM1"/>
    <mergeCell ref="AN1:AS1"/>
    <mergeCell ref="B3:E3"/>
    <mergeCell ref="AD6:AE6"/>
    <mergeCell ref="AH6:AI6"/>
    <mergeCell ref="AJ6:AK6"/>
    <mergeCell ref="AL6:AM6"/>
    <mergeCell ref="AN2:AS2"/>
    <mergeCell ref="C2:E2"/>
    <mergeCell ref="I2:K2"/>
    <mergeCell ref="B4:G4"/>
    <mergeCell ref="AJ5:AK5"/>
    <mergeCell ref="AL5:AM5"/>
    <mergeCell ref="AN5:AO5"/>
    <mergeCell ref="AP5:AQ5"/>
    <mergeCell ref="AR5:AS5"/>
    <mergeCell ref="R5:V5"/>
    <mergeCell ref="W5:AA5"/>
    <mergeCell ref="AB5:AC5"/>
    <mergeCell ref="AD5:AE5"/>
    <mergeCell ref="AH5:AI5"/>
    <mergeCell ref="R6:S6"/>
    <mergeCell ref="U6:V6"/>
    <mergeCell ref="W6:X6"/>
    <mergeCell ref="Z6:AA6"/>
    <mergeCell ref="AB6:AC6"/>
    <mergeCell ref="B5:G5"/>
    <mergeCell ref="H5:L5"/>
    <mergeCell ref="M5:Q5"/>
    <mergeCell ref="B6:G6"/>
    <mergeCell ref="H6:I6"/>
    <mergeCell ref="K6:L6"/>
    <mergeCell ref="M6:N6"/>
    <mergeCell ref="P6:Q6"/>
    <mergeCell ref="AB8:AC8"/>
    <mergeCell ref="AD8:AE8"/>
    <mergeCell ref="AH8:AI8"/>
    <mergeCell ref="AJ8:AK8"/>
    <mergeCell ref="B8:G8"/>
    <mergeCell ref="H8:I8"/>
    <mergeCell ref="K8:L8"/>
    <mergeCell ref="M8:N8"/>
    <mergeCell ref="P8:Q8"/>
    <mergeCell ref="R8:S8"/>
    <mergeCell ref="U8:V8"/>
    <mergeCell ref="W8:X8"/>
    <mergeCell ref="Z8:AA8"/>
    <mergeCell ref="B7:G7"/>
    <mergeCell ref="H7:I7"/>
    <mergeCell ref="K7:L7"/>
    <mergeCell ref="M7:N7"/>
    <mergeCell ref="P7:Q7"/>
    <mergeCell ref="AP7:AQ7"/>
    <mergeCell ref="R7:S7"/>
    <mergeCell ref="U7:V7"/>
    <mergeCell ref="W7:X7"/>
    <mergeCell ref="Z7:AA7"/>
    <mergeCell ref="AB7:AC7"/>
    <mergeCell ref="AD7:AE7"/>
    <mergeCell ref="AH7:AI7"/>
    <mergeCell ref="AJ7:AK7"/>
    <mergeCell ref="AL7:AM7"/>
    <mergeCell ref="BG9:BK9"/>
    <mergeCell ref="AF5:AG5"/>
    <mergeCell ref="AF6:AG6"/>
    <mergeCell ref="AF7:AG7"/>
    <mergeCell ref="AF8:AG8"/>
    <mergeCell ref="AF9:AG9"/>
    <mergeCell ref="BG8:BK8"/>
    <mergeCell ref="BE7:BF7"/>
    <mergeCell ref="BG7:BK7"/>
    <mergeCell ref="BE6:BF6"/>
    <mergeCell ref="BG6:BK6"/>
    <mergeCell ref="AR7:AS7"/>
    <mergeCell ref="AH9:AI9"/>
    <mergeCell ref="AJ9:AK9"/>
    <mergeCell ref="AL9:AM9"/>
    <mergeCell ref="AN9:AO9"/>
    <mergeCell ref="AP8:AQ8"/>
    <mergeCell ref="AR8:AS8"/>
    <mergeCell ref="AN6:AO6"/>
    <mergeCell ref="AN7:AO7"/>
    <mergeCell ref="AP6:AQ6"/>
    <mergeCell ref="AR6:AS6"/>
    <mergeCell ref="AL8:AM8"/>
    <mergeCell ref="AN8:AO8"/>
    <mergeCell ref="B11:G11"/>
    <mergeCell ref="B12:G12"/>
    <mergeCell ref="H12:L12"/>
    <mergeCell ref="M12:Q12"/>
    <mergeCell ref="R12:V12"/>
    <mergeCell ref="BE8:BF8"/>
    <mergeCell ref="AP9:AQ9"/>
    <mergeCell ref="AR9:AS9"/>
    <mergeCell ref="BE9:BF9"/>
    <mergeCell ref="B9:G9"/>
    <mergeCell ref="H9:I9"/>
    <mergeCell ref="K9:L9"/>
    <mergeCell ref="M9:N9"/>
    <mergeCell ref="P9:Q9"/>
    <mergeCell ref="R9:S9"/>
    <mergeCell ref="U9:V9"/>
    <mergeCell ref="W9:X9"/>
    <mergeCell ref="Z9:AA9"/>
    <mergeCell ref="AB9:AC9"/>
    <mergeCell ref="AD9:AE9"/>
    <mergeCell ref="AJ12:AK12"/>
    <mergeCell ref="AL12:AM12"/>
    <mergeCell ref="AN12:AO12"/>
    <mergeCell ref="AP12:AQ12"/>
    <mergeCell ref="AR12:AS12"/>
    <mergeCell ref="R13:S13"/>
    <mergeCell ref="U13:V13"/>
    <mergeCell ref="W13:X13"/>
    <mergeCell ref="Z13:AA13"/>
    <mergeCell ref="AB13:AC13"/>
    <mergeCell ref="W12:AA12"/>
    <mergeCell ref="AB12:AC12"/>
    <mergeCell ref="AD12:AE12"/>
    <mergeCell ref="AF12:AG12"/>
    <mergeCell ref="AH12:AI12"/>
    <mergeCell ref="B13:G13"/>
    <mergeCell ref="H13:I13"/>
    <mergeCell ref="K13:L13"/>
    <mergeCell ref="M13:N13"/>
    <mergeCell ref="P13:Q13"/>
    <mergeCell ref="AN13:AO13"/>
    <mergeCell ref="AP13:AQ13"/>
    <mergeCell ref="AR13:AS13"/>
    <mergeCell ref="B14:G14"/>
    <mergeCell ref="H14:I14"/>
    <mergeCell ref="K14:L14"/>
    <mergeCell ref="BG13:BK13"/>
    <mergeCell ref="AD13:AE13"/>
    <mergeCell ref="AF13:AG13"/>
    <mergeCell ref="AH13:AI13"/>
    <mergeCell ref="AJ13:AK13"/>
    <mergeCell ref="AL13:AM13"/>
    <mergeCell ref="AN14:AO14"/>
    <mergeCell ref="AP14:AQ14"/>
    <mergeCell ref="AR14:AS14"/>
    <mergeCell ref="BE14:BF14"/>
    <mergeCell ref="BG14:BK14"/>
    <mergeCell ref="AD14:AE14"/>
    <mergeCell ref="AF14:AG14"/>
    <mergeCell ref="AH14:AI14"/>
    <mergeCell ref="AJ14:AK14"/>
    <mergeCell ref="AL14:AM14"/>
    <mergeCell ref="BE13:BF13"/>
    <mergeCell ref="R15:S15"/>
    <mergeCell ref="U15:V15"/>
    <mergeCell ref="W15:X15"/>
    <mergeCell ref="Z15:AA15"/>
    <mergeCell ref="AB15:AC15"/>
    <mergeCell ref="AD15:AE15"/>
    <mergeCell ref="AF15:AG15"/>
    <mergeCell ref="AH15:AI15"/>
    <mergeCell ref="M14:N14"/>
    <mergeCell ref="P14:Q14"/>
    <mergeCell ref="R14:S14"/>
    <mergeCell ref="U14:V14"/>
    <mergeCell ref="W14:X14"/>
    <mergeCell ref="Z14:AA14"/>
    <mergeCell ref="AB14:AC14"/>
    <mergeCell ref="BE15:BF15"/>
    <mergeCell ref="BG15:BK15"/>
    <mergeCell ref="AJ15:AK15"/>
    <mergeCell ref="AL15:AM15"/>
    <mergeCell ref="AN15:AO15"/>
    <mergeCell ref="AR16:AS16"/>
    <mergeCell ref="BE16:BF16"/>
    <mergeCell ref="BG16:BK16"/>
    <mergeCell ref="B16:G16"/>
    <mergeCell ref="H16:I16"/>
    <mergeCell ref="K16:L16"/>
    <mergeCell ref="M16:N16"/>
    <mergeCell ref="P16:Q16"/>
    <mergeCell ref="R16:S16"/>
    <mergeCell ref="U16:V16"/>
    <mergeCell ref="W16:X16"/>
    <mergeCell ref="Z16:AA16"/>
    <mergeCell ref="AP15:AQ15"/>
    <mergeCell ref="AR15:AS15"/>
    <mergeCell ref="B15:G15"/>
    <mergeCell ref="H15:I15"/>
    <mergeCell ref="K15:L15"/>
    <mergeCell ref="M15:N15"/>
    <mergeCell ref="P15:Q15"/>
    <mergeCell ref="AP19:AQ19"/>
    <mergeCell ref="AH16:AI16"/>
    <mergeCell ref="AJ16:AK16"/>
    <mergeCell ref="AL16:AM16"/>
    <mergeCell ref="AN16:AO16"/>
    <mergeCell ref="AP16:AQ16"/>
    <mergeCell ref="B19:G19"/>
    <mergeCell ref="H19:L19"/>
    <mergeCell ref="M19:Q19"/>
    <mergeCell ref="R19:V19"/>
    <mergeCell ref="W19:AA19"/>
    <mergeCell ref="AB19:AC19"/>
    <mergeCell ref="AD19:AE19"/>
    <mergeCell ref="AF19:AG19"/>
    <mergeCell ref="AH19:AI19"/>
    <mergeCell ref="AB16:AC16"/>
    <mergeCell ref="AD16:AE16"/>
    <mergeCell ref="AF16:AG16"/>
    <mergeCell ref="B18:G18"/>
    <mergeCell ref="BG20:BK20"/>
    <mergeCell ref="B20:G20"/>
    <mergeCell ref="H20:I20"/>
    <mergeCell ref="K20:L20"/>
    <mergeCell ref="M20:N20"/>
    <mergeCell ref="P20:Q20"/>
    <mergeCell ref="R20:S20"/>
    <mergeCell ref="U20:V20"/>
    <mergeCell ref="W20:X20"/>
    <mergeCell ref="Z20:AA20"/>
    <mergeCell ref="AB20:AC20"/>
    <mergeCell ref="AD20:AE20"/>
    <mergeCell ref="AF20:AG20"/>
    <mergeCell ref="AH20:AI20"/>
    <mergeCell ref="AJ20:AK20"/>
    <mergeCell ref="AL20:AM20"/>
    <mergeCell ref="AR19:AS19"/>
    <mergeCell ref="AR21:AS21"/>
    <mergeCell ref="BE21:BF21"/>
    <mergeCell ref="B21:G21"/>
    <mergeCell ref="H21:I21"/>
    <mergeCell ref="K21:L21"/>
    <mergeCell ref="M21:N21"/>
    <mergeCell ref="P21:Q21"/>
    <mergeCell ref="R21:S21"/>
    <mergeCell ref="U21:V21"/>
    <mergeCell ref="W21:X21"/>
    <mergeCell ref="Z21:AA21"/>
    <mergeCell ref="AB21:AC21"/>
    <mergeCell ref="AD21:AE21"/>
    <mergeCell ref="AF21:AG21"/>
    <mergeCell ref="AH21:AI21"/>
    <mergeCell ref="AJ21:AK21"/>
    <mergeCell ref="AN20:AO20"/>
    <mergeCell ref="AP20:AQ20"/>
    <mergeCell ref="AR20:AS20"/>
    <mergeCell ref="BE20:BF20"/>
    <mergeCell ref="AJ19:AK19"/>
    <mergeCell ref="AL19:AM19"/>
    <mergeCell ref="AN19:AO19"/>
    <mergeCell ref="B22:G22"/>
    <mergeCell ref="H22:I22"/>
    <mergeCell ref="K22:L22"/>
    <mergeCell ref="M22:N22"/>
    <mergeCell ref="P22:Q22"/>
    <mergeCell ref="R22:S22"/>
    <mergeCell ref="U22:V22"/>
    <mergeCell ref="W22:X22"/>
    <mergeCell ref="Z22:AA22"/>
    <mergeCell ref="B23:G23"/>
    <mergeCell ref="H23:I23"/>
    <mergeCell ref="K23:L23"/>
    <mergeCell ref="M23:N23"/>
    <mergeCell ref="P23:Q23"/>
    <mergeCell ref="R23:S23"/>
    <mergeCell ref="U23:V23"/>
    <mergeCell ref="W23:X23"/>
    <mergeCell ref="Z23:AA23"/>
    <mergeCell ref="AN23:AO23"/>
    <mergeCell ref="AP23:AQ23"/>
    <mergeCell ref="AN22:AO22"/>
    <mergeCell ref="AP22:AQ22"/>
    <mergeCell ref="AB22:AC22"/>
    <mergeCell ref="AD22:AE22"/>
    <mergeCell ref="AF22:AG22"/>
    <mergeCell ref="AH22:AI22"/>
    <mergeCell ref="BG21:BK21"/>
    <mergeCell ref="AL21:AM21"/>
    <mergeCell ref="AN21:AO21"/>
    <mergeCell ref="AP21:AQ21"/>
    <mergeCell ref="AB23:AC23"/>
    <mergeCell ref="AD23:AE23"/>
    <mergeCell ref="AF23:AG23"/>
    <mergeCell ref="BE22:BF22"/>
    <mergeCell ref="BG22:BK22"/>
    <mergeCell ref="AJ22:AK22"/>
    <mergeCell ref="AL22:AM22"/>
    <mergeCell ref="AR22:AS22"/>
    <mergeCell ref="AL27:AM27"/>
    <mergeCell ref="AR26:AS26"/>
    <mergeCell ref="AN27:AO27"/>
    <mergeCell ref="AP27:AQ27"/>
    <mergeCell ref="AR27:AS27"/>
    <mergeCell ref="B27:G27"/>
    <mergeCell ref="H27:I27"/>
    <mergeCell ref="K27:L27"/>
    <mergeCell ref="M27:N27"/>
    <mergeCell ref="P27:Q27"/>
    <mergeCell ref="R27:S27"/>
    <mergeCell ref="U27:V27"/>
    <mergeCell ref="W27:X27"/>
    <mergeCell ref="Z27:AA27"/>
    <mergeCell ref="R26:V26"/>
    <mergeCell ref="W26:AA26"/>
    <mergeCell ref="AB26:AC26"/>
    <mergeCell ref="AD26:AE26"/>
    <mergeCell ref="AF26:AG26"/>
    <mergeCell ref="AH26:AI26"/>
    <mergeCell ref="AJ26:AK26"/>
    <mergeCell ref="AL26:AM26"/>
    <mergeCell ref="AN26:AO26"/>
    <mergeCell ref="B29:G29"/>
    <mergeCell ref="H29:I29"/>
    <mergeCell ref="K29:L29"/>
    <mergeCell ref="M29:N29"/>
    <mergeCell ref="P29:Q29"/>
    <mergeCell ref="R29:S29"/>
    <mergeCell ref="U29:V29"/>
    <mergeCell ref="W29:X29"/>
    <mergeCell ref="Z29:AA29"/>
    <mergeCell ref="B28:G28"/>
    <mergeCell ref="H28:I28"/>
    <mergeCell ref="K28:L28"/>
    <mergeCell ref="M28:N28"/>
    <mergeCell ref="P28:Q28"/>
    <mergeCell ref="R28:S28"/>
    <mergeCell ref="U28:V28"/>
    <mergeCell ref="W28:X28"/>
    <mergeCell ref="Z28:AA28"/>
    <mergeCell ref="BE29:BF29"/>
    <mergeCell ref="BG29:BK29"/>
    <mergeCell ref="AJ29:AK29"/>
    <mergeCell ref="AL29:AM29"/>
    <mergeCell ref="AN29:AO29"/>
    <mergeCell ref="AR30:AS30"/>
    <mergeCell ref="BE30:BF30"/>
    <mergeCell ref="BG30:BK30"/>
    <mergeCell ref="AB29:AC29"/>
    <mergeCell ref="AD29:AE29"/>
    <mergeCell ref="AF29:AG29"/>
    <mergeCell ref="AH29:AI29"/>
    <mergeCell ref="B25:G25"/>
    <mergeCell ref="AH30:AI30"/>
    <mergeCell ref="AJ30:AK30"/>
    <mergeCell ref="AL30:AM30"/>
    <mergeCell ref="AN30:AO30"/>
    <mergeCell ref="AP30:AQ30"/>
    <mergeCell ref="AP29:AQ29"/>
    <mergeCell ref="AR29:AS29"/>
    <mergeCell ref="AR28:AS28"/>
    <mergeCell ref="AL28:AM28"/>
    <mergeCell ref="AN28:AO28"/>
    <mergeCell ref="AP28:AQ28"/>
    <mergeCell ref="B30:G30"/>
    <mergeCell ref="H30:I30"/>
    <mergeCell ref="K30:L30"/>
    <mergeCell ref="M30:N30"/>
    <mergeCell ref="P30:Q30"/>
    <mergeCell ref="R30:S30"/>
    <mergeCell ref="U30:V30"/>
    <mergeCell ref="W30:X30"/>
    <mergeCell ref="Z30:AA30"/>
    <mergeCell ref="AB30:AC30"/>
    <mergeCell ref="AD30:AE30"/>
    <mergeCell ref="AF30:AG30"/>
    <mergeCell ref="BE28:BF28"/>
    <mergeCell ref="BE27:BF27"/>
    <mergeCell ref="BG27:BK27"/>
    <mergeCell ref="AR23:AS23"/>
    <mergeCell ref="BE23:BF23"/>
    <mergeCell ref="BG23:BK23"/>
    <mergeCell ref="B26:G26"/>
    <mergeCell ref="H26:L26"/>
    <mergeCell ref="M26:Q26"/>
    <mergeCell ref="AH27:AI27"/>
    <mergeCell ref="AJ27:AK27"/>
    <mergeCell ref="BG28:BK28"/>
    <mergeCell ref="AB28:AC28"/>
    <mergeCell ref="AD28:AE28"/>
    <mergeCell ref="AF28:AG28"/>
    <mergeCell ref="AH28:AI28"/>
    <mergeCell ref="AJ28:AK28"/>
    <mergeCell ref="AB27:AC27"/>
    <mergeCell ref="AD27:AE27"/>
    <mergeCell ref="AF27:AG27"/>
    <mergeCell ref="AP26:AQ26"/>
    <mergeCell ref="AH23:AI23"/>
    <mergeCell ref="AJ23:AK23"/>
    <mergeCell ref="AL23:AM23"/>
    <mergeCell ref="H33:L33"/>
    <mergeCell ref="M33:Q33"/>
    <mergeCell ref="R33:V33"/>
    <mergeCell ref="W33:AA33"/>
    <mergeCell ref="AB33:AC33"/>
    <mergeCell ref="AD33:AE33"/>
    <mergeCell ref="AF33:AG33"/>
    <mergeCell ref="AH33:AI33"/>
    <mergeCell ref="B32:G32"/>
    <mergeCell ref="AJ33:AK33"/>
    <mergeCell ref="AL33:AM33"/>
    <mergeCell ref="AN33:AO33"/>
    <mergeCell ref="AP33:AQ33"/>
    <mergeCell ref="AR33:AS33"/>
    <mergeCell ref="B34:G34"/>
    <mergeCell ref="H34:I34"/>
    <mergeCell ref="K34:L34"/>
    <mergeCell ref="M34:N34"/>
    <mergeCell ref="P34:Q34"/>
    <mergeCell ref="R34:S34"/>
    <mergeCell ref="U34:V34"/>
    <mergeCell ref="W34:X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B33:G33"/>
    <mergeCell ref="BE34:BF34"/>
    <mergeCell ref="BG34:BK34"/>
    <mergeCell ref="B35:G35"/>
    <mergeCell ref="H35:I35"/>
    <mergeCell ref="K35:L35"/>
    <mergeCell ref="M35:N35"/>
    <mergeCell ref="P35:Q35"/>
    <mergeCell ref="R35:S35"/>
    <mergeCell ref="U35:V35"/>
    <mergeCell ref="W35:X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BE35:BF35"/>
    <mergeCell ref="BG35:BK35"/>
    <mergeCell ref="AF36:AG36"/>
    <mergeCell ref="AH36:AI36"/>
    <mergeCell ref="AJ36:AK36"/>
    <mergeCell ref="AL36:AM36"/>
    <mergeCell ref="AN36:AO36"/>
    <mergeCell ref="AP36:AQ36"/>
    <mergeCell ref="AR36:AS36"/>
    <mergeCell ref="B36:G36"/>
    <mergeCell ref="H36:I36"/>
    <mergeCell ref="K36:L36"/>
    <mergeCell ref="M36:N36"/>
    <mergeCell ref="P36:Q36"/>
    <mergeCell ref="R36:S36"/>
    <mergeCell ref="U36:V36"/>
    <mergeCell ref="W36:X36"/>
    <mergeCell ref="Z36:AA36"/>
    <mergeCell ref="BE36:BF36"/>
    <mergeCell ref="BG36:BK36"/>
    <mergeCell ref="B37:G37"/>
    <mergeCell ref="H37:I37"/>
    <mergeCell ref="K37:L37"/>
    <mergeCell ref="M37:N37"/>
    <mergeCell ref="P37:Q37"/>
    <mergeCell ref="R37:S37"/>
    <mergeCell ref="U37:V37"/>
    <mergeCell ref="W37:X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BE37:BF37"/>
    <mergeCell ref="BG37:BK37"/>
    <mergeCell ref="AB36:AC36"/>
    <mergeCell ref="AD36:AE36"/>
    <mergeCell ref="B39:G39"/>
    <mergeCell ref="B40:G40"/>
    <mergeCell ref="H40:L40"/>
    <mergeCell ref="M40:Q40"/>
    <mergeCell ref="R40:V40"/>
    <mergeCell ref="W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AR40:AS40"/>
    <mergeCell ref="B41:G41"/>
    <mergeCell ref="H41:I41"/>
    <mergeCell ref="K41:L41"/>
    <mergeCell ref="M41:N41"/>
    <mergeCell ref="P41:Q41"/>
    <mergeCell ref="R41:S41"/>
    <mergeCell ref="U41:V41"/>
    <mergeCell ref="W41:X41"/>
    <mergeCell ref="Z41:AA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BE41:BF41"/>
    <mergeCell ref="BG41:BK41"/>
    <mergeCell ref="B42:G42"/>
    <mergeCell ref="H42:I42"/>
    <mergeCell ref="K42:L42"/>
    <mergeCell ref="M42:N42"/>
    <mergeCell ref="P42:Q42"/>
    <mergeCell ref="R42:S42"/>
    <mergeCell ref="U42:V42"/>
    <mergeCell ref="W42:X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BE42:BF42"/>
    <mergeCell ref="BG42:BK42"/>
    <mergeCell ref="AF43:AG43"/>
    <mergeCell ref="AH43:AI43"/>
    <mergeCell ref="AJ43:AK43"/>
    <mergeCell ref="AL43:AM43"/>
    <mergeCell ref="AN43:AO43"/>
    <mergeCell ref="AP43:AQ43"/>
    <mergeCell ref="AR43:AS43"/>
    <mergeCell ref="B43:G43"/>
    <mergeCell ref="H43:I43"/>
    <mergeCell ref="K43:L43"/>
    <mergeCell ref="M43:N43"/>
    <mergeCell ref="P43:Q43"/>
    <mergeCell ref="R43:S43"/>
    <mergeCell ref="U43:V43"/>
    <mergeCell ref="W43:X43"/>
    <mergeCell ref="Z43:AA43"/>
    <mergeCell ref="BE43:BF43"/>
    <mergeCell ref="BG43:BK43"/>
    <mergeCell ref="B44:G44"/>
    <mergeCell ref="H44:I44"/>
    <mergeCell ref="K44:L44"/>
    <mergeCell ref="M44:N44"/>
    <mergeCell ref="P44:Q44"/>
    <mergeCell ref="R44:S44"/>
    <mergeCell ref="U44:V44"/>
    <mergeCell ref="W44:X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BE44:BF44"/>
    <mergeCell ref="BG44:BK44"/>
    <mergeCell ref="AB43:AC43"/>
    <mergeCell ref="AD43:AE43"/>
  </mergeCells>
  <phoneticPr fontId="1"/>
  <pageMargins left="0.59" right="0.39000000000000007" top="0.90999999999999992" bottom="0.59" header="0.51" footer="0.51"/>
  <pageSetup paperSize="9" scale="61" fitToHeight="2" orientation="portrait" horizontalDpi="4294967293" verticalDpi="4294967293"/>
  <rowBreaks count="1" manualBreakCount="1">
    <brk id="29" min="1" max="44" man="1"/>
  </rowBreak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94"/>
  <sheetViews>
    <sheetView showGridLines="0" zoomScale="125" zoomScaleNormal="100" zoomScalePageLayoutView="143" workbookViewId="0">
      <selection activeCell="X2" sqref="X2"/>
    </sheetView>
  </sheetViews>
  <sheetFormatPr baseColWidth="10" defaultColWidth="9" defaultRowHeight="14"/>
  <cols>
    <col min="1" max="1" width="4.83203125" style="26" customWidth="1"/>
    <col min="2" max="2" width="6.83203125" style="6" customWidth="1"/>
    <col min="3" max="3" width="1.5" style="6" customWidth="1"/>
    <col min="4" max="4" width="4.6640625" style="6" customWidth="1"/>
    <col min="5" max="5" width="1" style="6" customWidth="1"/>
    <col min="6" max="6" width="10.83203125" style="6" customWidth="1"/>
    <col min="7" max="7" width="2.83203125" style="6" customWidth="1"/>
    <col min="8" max="8" width="5.1640625" style="6" customWidth="1"/>
    <col min="9" max="9" width="2.83203125" style="6" customWidth="1"/>
    <col min="10" max="10" width="10.83203125" style="6" customWidth="1"/>
    <col min="11" max="11" width="0.83203125" style="6" customWidth="1"/>
    <col min="12" max="13" width="8.83203125" style="6" customWidth="1"/>
    <col min="14" max="14" width="2.1640625" style="6" customWidth="1"/>
    <col min="15" max="15" width="4.83203125" style="26" customWidth="1"/>
    <col min="16" max="16" width="6.83203125" style="6" customWidth="1"/>
    <col min="17" max="17" width="1.5" style="6" customWidth="1"/>
    <col min="18" max="18" width="4.6640625" style="6" customWidth="1"/>
    <col min="19" max="19" width="1" style="6" customWidth="1"/>
    <col min="20" max="20" width="10.83203125" style="6" customWidth="1"/>
    <col min="21" max="21" width="2.83203125" style="6" customWidth="1"/>
    <col min="22" max="22" width="5.1640625" style="6" customWidth="1"/>
    <col min="23" max="23" width="2.83203125" style="6" customWidth="1"/>
    <col min="24" max="24" width="10.83203125" style="6" customWidth="1"/>
    <col min="25" max="25" width="0.83203125" style="6" customWidth="1"/>
    <col min="26" max="27" width="8.83203125" style="6" customWidth="1"/>
    <col min="28" max="16384" width="9" style="6"/>
  </cols>
  <sheetData>
    <row r="1" spans="1:27" s="12" customFormat="1" ht="24">
      <c r="A1" s="194" t="str">
        <f>大会実施方法!A1</f>
        <v>2025年度　第３２回関西小学生サッカー大会 北播磨予選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285" t="s">
        <v>163</v>
      </c>
      <c r="Y1" s="285"/>
      <c r="Z1" s="285"/>
      <c r="AA1" s="285"/>
    </row>
    <row r="2" spans="1:27" ht="19">
      <c r="AA2" s="136" t="str">
        <f>大会実施方法!I2</f>
        <v>加西ＦＣ</v>
      </c>
    </row>
    <row r="3" spans="1:27" ht="17">
      <c r="X3" s="27" t="s">
        <v>65</v>
      </c>
    </row>
    <row r="4" spans="1:27" ht="17">
      <c r="X4" s="211">
        <v>45997</v>
      </c>
      <c r="Y4" s="211"/>
      <c r="Z4" s="211"/>
      <c r="AA4" s="211"/>
    </row>
    <row r="5" spans="1:27" ht="4" customHeight="1"/>
    <row r="6" spans="1:27" s="68" customFormat="1" ht="15">
      <c r="A6" s="66" t="s">
        <v>68</v>
      </c>
      <c r="B6" s="67" t="s">
        <v>158</v>
      </c>
      <c r="O6" s="66" t="s">
        <v>68</v>
      </c>
      <c r="P6" s="67" t="s">
        <v>159</v>
      </c>
    </row>
    <row r="7" spans="1:27" ht="15" thickBot="1">
      <c r="A7" s="28" t="s">
        <v>16</v>
      </c>
      <c r="B7" s="212" t="s">
        <v>17</v>
      </c>
      <c r="C7" s="213"/>
      <c r="D7" s="29" t="s">
        <v>24</v>
      </c>
      <c r="E7" s="14"/>
      <c r="F7" s="15"/>
      <c r="G7" s="15"/>
      <c r="H7" s="16" t="s">
        <v>18</v>
      </c>
      <c r="I7" s="16"/>
      <c r="J7" s="15"/>
      <c r="K7" s="17"/>
      <c r="L7" s="30" t="s">
        <v>19</v>
      </c>
      <c r="M7" s="31" t="s">
        <v>25</v>
      </c>
      <c r="O7" s="28" t="s">
        <v>16</v>
      </c>
      <c r="P7" s="212" t="s">
        <v>17</v>
      </c>
      <c r="Q7" s="213"/>
      <c r="R7" s="29" t="s">
        <v>24</v>
      </c>
      <c r="S7" s="14"/>
      <c r="T7" s="15"/>
      <c r="U7" s="15"/>
      <c r="V7" s="16" t="s">
        <v>18</v>
      </c>
      <c r="W7" s="16"/>
      <c r="X7" s="15"/>
      <c r="Y7" s="17"/>
      <c r="Z7" s="30" t="s">
        <v>19</v>
      </c>
      <c r="AA7" s="31" t="s">
        <v>25</v>
      </c>
    </row>
    <row r="8" spans="1:27" ht="10.25" customHeight="1" thickTop="1">
      <c r="A8" s="214">
        <v>1</v>
      </c>
      <c r="B8" s="215">
        <v>0.41666666666666669</v>
      </c>
      <c r="C8" s="216"/>
      <c r="D8" s="218">
        <v>1</v>
      </c>
      <c r="E8" s="219"/>
      <c r="F8" s="221" t="str">
        <f>大会組合せ表!B9</f>
        <v>社ＦＣＪｒ</v>
      </c>
      <c r="G8" s="146"/>
      <c r="H8" s="19" t="s">
        <v>13</v>
      </c>
      <c r="I8" s="147"/>
      <c r="J8" s="221" t="str">
        <f>大会組合せ表!A11</f>
        <v>八千代少年ＳＣ</v>
      </c>
      <c r="K8" s="223"/>
      <c r="L8" s="225" t="str">
        <f>F16</f>
        <v>ジンガ三木ＳＣ</v>
      </c>
      <c r="M8" s="225" t="str">
        <f>J10</f>
        <v>ＬＵＺ零壱ＦＣ</v>
      </c>
      <c r="O8" s="226">
        <v>1</v>
      </c>
      <c r="P8" s="227">
        <v>0.41666666666666669</v>
      </c>
      <c r="Q8" s="228"/>
      <c r="R8" s="218">
        <v>2</v>
      </c>
      <c r="S8" s="219"/>
      <c r="T8" s="221" t="str">
        <f>大会組合せ表!F9</f>
        <v>小野東ＳＳＤ</v>
      </c>
      <c r="U8" s="146"/>
      <c r="V8" s="19" t="s">
        <v>13</v>
      </c>
      <c r="W8" s="147"/>
      <c r="X8" s="221" t="str">
        <f>大会組合せ表!E11</f>
        <v>ヴィリッキーニ</v>
      </c>
      <c r="Y8" s="223"/>
      <c r="Z8" s="222" t="str">
        <f>T16</f>
        <v>河合スポーツ少年団</v>
      </c>
      <c r="AA8" s="222" t="str">
        <f>T10</f>
        <v>加西ＦＣ</v>
      </c>
    </row>
    <row r="9" spans="1:27" ht="10.25" customHeight="1">
      <c r="A9" s="198"/>
      <c r="B9" s="200"/>
      <c r="C9" s="217"/>
      <c r="D9" s="204"/>
      <c r="E9" s="220"/>
      <c r="F9" s="208"/>
      <c r="G9" s="146"/>
      <c r="H9" s="147" t="str">
        <f>IF(G8="","",IF(G8&gt;I8,"",IF(G8&lt;I8,"","PK")))</f>
        <v/>
      </c>
      <c r="I9" s="147"/>
      <c r="J9" s="176"/>
      <c r="K9" s="224"/>
      <c r="L9" s="196"/>
      <c r="M9" s="196"/>
      <c r="O9" s="198"/>
      <c r="P9" s="200"/>
      <c r="Q9" s="202"/>
      <c r="R9" s="204"/>
      <c r="S9" s="220"/>
      <c r="T9" s="208"/>
      <c r="U9" s="146"/>
      <c r="V9" s="147" t="str">
        <f>IF(U8="","",IF(U8&gt;W8,"",IF(U8&lt;W8,"","PK")))</f>
        <v/>
      </c>
      <c r="W9" s="147"/>
      <c r="X9" s="208"/>
      <c r="Y9" s="224"/>
      <c r="Z9" s="196"/>
      <c r="AA9" s="196"/>
    </row>
    <row r="10" spans="1:27" ht="10.25" customHeight="1">
      <c r="A10" s="197">
        <v>2</v>
      </c>
      <c r="B10" s="199">
        <v>0.45833333333333331</v>
      </c>
      <c r="C10" s="230"/>
      <c r="D10" s="229">
        <v>3</v>
      </c>
      <c r="E10" s="205"/>
      <c r="F10" s="207" t="str">
        <f>大会組合せ表!A15</f>
        <v>西脇ＦＣグレー</v>
      </c>
      <c r="G10" s="32"/>
      <c r="H10" s="33" t="s">
        <v>13</v>
      </c>
      <c r="I10" s="34"/>
      <c r="J10" s="207" t="str">
        <f>大会組合せ表!A17</f>
        <v>ＬＵＺ零壱ＦＣ</v>
      </c>
      <c r="K10" s="231"/>
      <c r="L10" s="195" t="str">
        <f>F8</f>
        <v>社ＦＣＪｒ</v>
      </c>
      <c r="M10" s="195" t="str">
        <f>J8</f>
        <v>八千代少年ＳＣ</v>
      </c>
      <c r="O10" s="197">
        <v>2</v>
      </c>
      <c r="P10" s="199">
        <v>0.45833333333333331</v>
      </c>
      <c r="Q10" s="230"/>
      <c r="R10" s="229">
        <v>6</v>
      </c>
      <c r="S10" s="205"/>
      <c r="T10" s="207" t="str">
        <f>大会組合せ表!C17</f>
        <v>加西ＦＣ</v>
      </c>
      <c r="U10" s="32"/>
      <c r="V10" s="33" t="s">
        <v>13</v>
      </c>
      <c r="W10" s="34"/>
      <c r="X10" s="207" t="str">
        <f>大会組合せ表!C15</f>
        <v>旭ＦＣＪｒ</v>
      </c>
      <c r="Y10" s="231"/>
      <c r="Z10" s="195" t="str">
        <f>X8</f>
        <v>ヴィリッキーニ</v>
      </c>
      <c r="AA10" s="195" t="str">
        <f>T8</f>
        <v>小野東ＳＳＤ</v>
      </c>
    </row>
    <row r="11" spans="1:27" ht="10.25" customHeight="1">
      <c r="A11" s="198"/>
      <c r="B11" s="200"/>
      <c r="C11" s="217"/>
      <c r="D11" s="204"/>
      <c r="E11" s="206"/>
      <c r="F11" s="208"/>
      <c r="G11" s="35"/>
      <c r="H11" s="36" t="str">
        <f>IF(G10="","",IF(G10&gt;I10,"",IF(G10&lt;I10,"","PK")))</f>
        <v/>
      </c>
      <c r="I11" s="36"/>
      <c r="J11" s="208"/>
      <c r="K11" s="224"/>
      <c r="L11" s="196"/>
      <c r="M11" s="196"/>
      <c r="O11" s="198"/>
      <c r="P11" s="200"/>
      <c r="Q11" s="217"/>
      <c r="R11" s="204"/>
      <c r="S11" s="206"/>
      <c r="T11" s="176"/>
      <c r="U11" s="35"/>
      <c r="V11" s="36" t="str">
        <f>IF(U10="","",IF(U10&gt;W10,"",IF(U10&lt;W10,"","PK")))</f>
        <v/>
      </c>
      <c r="W11" s="36"/>
      <c r="X11" s="208"/>
      <c r="Y11" s="224"/>
      <c r="Z11" s="196"/>
      <c r="AA11" s="196"/>
    </row>
    <row r="12" spans="1:27" ht="10.25" customHeight="1">
      <c r="A12" s="197">
        <v>3</v>
      </c>
      <c r="B12" s="199">
        <v>0.5</v>
      </c>
      <c r="C12" s="53"/>
      <c r="D12" s="229">
        <v>4</v>
      </c>
      <c r="E12" s="205"/>
      <c r="F12" s="207" t="str">
        <f>大会組合せ表!A11</f>
        <v>八千代少年ＳＣ</v>
      </c>
      <c r="G12" s="148"/>
      <c r="H12" s="33" t="s">
        <v>13</v>
      </c>
      <c r="I12" s="34"/>
      <c r="J12" s="207" t="str">
        <f>大会組合せ表!C11</f>
        <v>ジンガ三木ＳＣ</v>
      </c>
      <c r="K12" s="149"/>
      <c r="L12" s="195" t="str">
        <f>F10</f>
        <v>西脇ＦＣグレー</v>
      </c>
      <c r="M12" s="195" t="str">
        <f>F8</f>
        <v>社ＦＣＪｒ</v>
      </c>
      <c r="O12" s="197">
        <v>3</v>
      </c>
      <c r="P12" s="199">
        <v>0.5</v>
      </c>
      <c r="Q12" s="53"/>
      <c r="R12" s="229">
        <v>5</v>
      </c>
      <c r="S12" s="205"/>
      <c r="T12" s="207" t="str">
        <f>大会組合せ表!E11</f>
        <v>ヴィリッキーニ</v>
      </c>
      <c r="U12" s="148"/>
      <c r="V12" s="33" t="s">
        <v>13</v>
      </c>
      <c r="W12" s="34"/>
      <c r="X12" s="207" t="str">
        <f>大会組合せ表!G11</f>
        <v>河合スポーツ少年団</v>
      </c>
      <c r="Y12" s="149"/>
      <c r="Z12" s="195" t="str">
        <f>T10</f>
        <v>加西ＦＣ</v>
      </c>
      <c r="AA12" s="195" t="str">
        <f>X10</f>
        <v>旭ＦＣＪｒ</v>
      </c>
    </row>
    <row r="13" spans="1:27" ht="10.25" customHeight="1">
      <c r="A13" s="198"/>
      <c r="B13" s="200"/>
      <c r="C13" s="53"/>
      <c r="D13" s="204"/>
      <c r="E13" s="206"/>
      <c r="F13" s="208"/>
      <c r="G13" s="150"/>
      <c r="H13" s="36" t="str">
        <f>IF(G12="","",IF(G12&gt;I12,"",IF(G12&lt;I12,"","PK")))</f>
        <v/>
      </c>
      <c r="I13" s="36"/>
      <c r="J13" s="208"/>
      <c r="K13" s="151"/>
      <c r="L13" s="196"/>
      <c r="M13" s="196"/>
      <c r="O13" s="198"/>
      <c r="P13" s="200"/>
      <c r="Q13" s="53"/>
      <c r="R13" s="204"/>
      <c r="S13" s="206"/>
      <c r="T13" s="176"/>
      <c r="U13" s="150"/>
      <c r="V13" s="36" t="str">
        <f>IF(U12="","",IF(U12&gt;W12,"",IF(U12&lt;W12,"","PK")))</f>
        <v/>
      </c>
      <c r="W13" s="36"/>
      <c r="X13" s="208"/>
      <c r="Y13" s="151"/>
      <c r="Z13" s="196"/>
      <c r="AA13" s="196"/>
    </row>
    <row r="14" spans="1:27" ht="10.25" customHeight="1">
      <c r="A14" s="197">
        <v>4</v>
      </c>
      <c r="B14" s="199">
        <v>0.54166666666666663</v>
      </c>
      <c r="C14" s="230"/>
      <c r="D14" s="229">
        <v>9</v>
      </c>
      <c r="E14" s="205"/>
      <c r="F14" s="207" t="str">
        <f>大会組合せ表!A17</f>
        <v>ＬＵＺ零壱ＦＣ</v>
      </c>
      <c r="G14" s="148"/>
      <c r="H14" s="33" t="s">
        <v>13</v>
      </c>
      <c r="I14" s="34"/>
      <c r="J14" s="207" t="str">
        <f>大会組合せ表!C17</f>
        <v>加西ＦＣ</v>
      </c>
      <c r="L14" s="195" t="str">
        <f>F12</f>
        <v>八千代少年ＳＣ</v>
      </c>
      <c r="M14" s="195" t="str">
        <f>J12</f>
        <v>ジンガ三木ＳＣ</v>
      </c>
      <c r="O14" s="197">
        <v>4</v>
      </c>
      <c r="P14" s="199">
        <v>0.54166666666666663</v>
      </c>
      <c r="Q14" s="230"/>
      <c r="R14" s="229">
        <v>10</v>
      </c>
      <c r="S14" s="205"/>
      <c r="T14" s="207" t="str">
        <f>大会組合せ表!C15</f>
        <v>旭ＦＣＪｒ</v>
      </c>
      <c r="U14" s="148"/>
      <c r="V14" s="33" t="s">
        <v>13</v>
      </c>
      <c r="W14" s="34"/>
      <c r="X14" s="207" t="str">
        <f>大会組合せ表!A15</f>
        <v>西脇ＦＣグレー</v>
      </c>
      <c r="Y14" s="231"/>
      <c r="Z14" s="195" t="str">
        <f>T8</f>
        <v>小野東ＳＳＤ</v>
      </c>
      <c r="AA14" s="195" t="str">
        <f>X12</f>
        <v>河合スポーツ少年団</v>
      </c>
    </row>
    <row r="15" spans="1:27" ht="10.25" customHeight="1">
      <c r="A15" s="198"/>
      <c r="B15" s="200"/>
      <c r="C15" s="217"/>
      <c r="D15" s="204"/>
      <c r="E15" s="206"/>
      <c r="F15" s="208"/>
      <c r="G15" s="150"/>
      <c r="H15" s="147" t="str">
        <f>IF(G14="","",IF(G14&gt;I14,"",IF(G14&lt;I14,"","PK")))</f>
        <v/>
      </c>
      <c r="I15" s="36"/>
      <c r="J15" s="208"/>
      <c r="L15" s="196"/>
      <c r="M15" s="196"/>
      <c r="O15" s="198"/>
      <c r="P15" s="200"/>
      <c r="Q15" s="217"/>
      <c r="R15" s="204"/>
      <c r="S15" s="206"/>
      <c r="T15" s="208"/>
      <c r="U15" s="150"/>
      <c r="V15" s="36" t="str">
        <f>IF(U14="","",IF(U14&gt;W14,"",IF(U14&lt;W14,"","PK")))</f>
        <v/>
      </c>
      <c r="W15" s="36"/>
      <c r="X15" s="176"/>
      <c r="Y15" s="224"/>
      <c r="Z15" s="196"/>
      <c r="AA15" s="196"/>
    </row>
    <row r="16" spans="1:27" ht="10.25" customHeight="1">
      <c r="A16" s="197">
        <v>5</v>
      </c>
      <c r="B16" s="199">
        <v>0.58333333333333337</v>
      </c>
      <c r="C16" s="230"/>
      <c r="D16" s="229">
        <v>7</v>
      </c>
      <c r="E16" s="205"/>
      <c r="F16" s="207" t="str">
        <f>大会組合せ表!C11</f>
        <v>ジンガ三木ＳＣ</v>
      </c>
      <c r="G16" s="148"/>
      <c r="H16" s="33" t="s">
        <v>13</v>
      </c>
      <c r="I16" s="34"/>
      <c r="J16" s="207" t="str">
        <f>大会組合せ表!B9</f>
        <v>社ＦＣＪｒ</v>
      </c>
      <c r="K16" s="231"/>
      <c r="L16" s="195" t="str">
        <f>F14</f>
        <v>ＬＵＺ零壱ＦＣ</v>
      </c>
      <c r="M16" s="195" t="str">
        <f>X8</f>
        <v>ヴィリッキーニ</v>
      </c>
      <c r="N16" s="26"/>
      <c r="O16" s="197">
        <v>5</v>
      </c>
      <c r="P16" s="199">
        <v>0.58333333333333337</v>
      </c>
      <c r="Q16" s="230"/>
      <c r="R16" s="229">
        <v>8</v>
      </c>
      <c r="S16" s="205"/>
      <c r="T16" s="207" t="str">
        <f>大会組合せ表!G11</f>
        <v>河合スポーツ少年団</v>
      </c>
      <c r="U16" s="37"/>
      <c r="V16" s="38" t="s">
        <v>13</v>
      </c>
      <c r="W16" s="34"/>
      <c r="X16" s="207" t="str">
        <f>大会組合せ表!F9</f>
        <v>小野東ＳＳＤ</v>
      </c>
      <c r="Y16" s="209"/>
      <c r="Z16" s="195" t="str">
        <f>T14</f>
        <v>旭ＦＣＪｒ</v>
      </c>
      <c r="AA16" s="195" t="str">
        <f>X14</f>
        <v>西脇ＦＣグレー</v>
      </c>
    </row>
    <row r="17" spans="1:27" ht="10.25" customHeight="1">
      <c r="A17" s="198"/>
      <c r="B17" s="200"/>
      <c r="C17" s="217"/>
      <c r="D17" s="204"/>
      <c r="E17" s="206"/>
      <c r="F17" s="208"/>
      <c r="G17" s="150"/>
      <c r="H17" s="147" t="str">
        <f>IF(G16="","",IF(G16&gt;I16,"",IF(G16&lt;I16,"","PK")))</f>
        <v/>
      </c>
      <c r="I17" s="36"/>
      <c r="J17" s="208"/>
      <c r="K17" s="224"/>
      <c r="L17" s="196"/>
      <c r="M17" s="196"/>
      <c r="N17" s="26"/>
      <c r="O17" s="198"/>
      <c r="P17" s="200"/>
      <c r="Q17" s="217"/>
      <c r="R17" s="204"/>
      <c r="S17" s="206"/>
      <c r="T17" s="208"/>
      <c r="U17" s="39"/>
      <c r="V17" s="147" t="str">
        <f>IF(U16="","",IF(U16&gt;W16,"",IF(U16&lt;W16,"","PK")))</f>
        <v/>
      </c>
      <c r="W17" s="36"/>
      <c r="X17" s="208"/>
      <c r="Y17" s="210"/>
      <c r="Z17" s="196"/>
      <c r="AA17" s="196"/>
    </row>
    <row r="18" spans="1:27" ht="10.25" customHeight="1">
      <c r="A18" s="197">
        <v>6</v>
      </c>
      <c r="B18" s="199">
        <v>0.625</v>
      </c>
      <c r="C18" s="230"/>
      <c r="D18" s="203"/>
      <c r="E18" s="205"/>
      <c r="F18" s="207"/>
      <c r="G18" s="148"/>
      <c r="H18" s="33" t="s">
        <v>13</v>
      </c>
      <c r="I18" s="34"/>
      <c r="J18" s="207"/>
      <c r="K18" s="231"/>
      <c r="L18" s="195"/>
      <c r="M18" s="195"/>
      <c r="N18" s="26"/>
      <c r="O18" s="197">
        <v>6</v>
      </c>
      <c r="P18" s="199">
        <v>0.625</v>
      </c>
      <c r="Q18" s="230"/>
      <c r="R18" s="229"/>
      <c r="S18" s="205"/>
      <c r="T18" s="207"/>
      <c r="U18" s="37"/>
      <c r="V18" s="38" t="s">
        <v>13</v>
      </c>
      <c r="W18" s="34"/>
      <c r="X18" s="207"/>
      <c r="Y18" s="209"/>
      <c r="Z18" s="195"/>
      <c r="AA18" s="195"/>
    </row>
    <row r="19" spans="1:27" ht="10.25" customHeight="1">
      <c r="A19" s="198"/>
      <c r="B19" s="200"/>
      <c r="C19" s="217"/>
      <c r="D19" s="204"/>
      <c r="E19" s="206"/>
      <c r="F19" s="208"/>
      <c r="G19" s="150"/>
      <c r="H19" s="36" t="str">
        <f>IF(G18="","",IF(G18&gt;I18,"",IF(G18&lt;I18,"","PK")))</f>
        <v/>
      </c>
      <c r="I19" s="36"/>
      <c r="J19" s="208"/>
      <c r="K19" s="224"/>
      <c r="L19" s="196"/>
      <c r="M19" s="196"/>
      <c r="N19" s="26"/>
      <c r="O19" s="198"/>
      <c r="P19" s="200"/>
      <c r="Q19" s="217"/>
      <c r="R19" s="204"/>
      <c r="S19" s="206"/>
      <c r="T19" s="208"/>
      <c r="U19" s="39"/>
      <c r="V19" s="36" t="str">
        <f>IF(U18="","",IF(U18&gt;W18,"",IF(U18&lt;W18,"","PK")))</f>
        <v/>
      </c>
      <c r="W19" s="36"/>
      <c r="X19" s="208"/>
      <c r="Y19" s="210"/>
      <c r="Z19" s="196"/>
      <c r="AA19" s="196"/>
    </row>
    <row r="20" spans="1:27" ht="10.25" hidden="1" customHeight="1">
      <c r="A20" s="197"/>
      <c r="B20" s="199"/>
      <c r="C20" s="230"/>
      <c r="D20" s="229"/>
      <c r="E20" s="205"/>
      <c r="F20" s="207"/>
      <c r="G20" s="32"/>
      <c r="H20" s="38" t="s">
        <v>13</v>
      </c>
      <c r="I20" s="34"/>
      <c r="J20" s="207"/>
      <c r="K20" s="209"/>
      <c r="L20" s="232"/>
      <c r="M20" s="232"/>
      <c r="N20" s="26"/>
      <c r="O20" s="197"/>
      <c r="P20" s="199"/>
      <c r="Q20" s="230"/>
      <c r="R20" s="197"/>
      <c r="S20" s="205"/>
      <c r="T20" s="207"/>
      <c r="U20" s="37"/>
      <c r="V20" s="38" t="s">
        <v>13</v>
      </c>
      <c r="W20" s="34"/>
      <c r="X20" s="207"/>
      <c r="Y20" s="209"/>
      <c r="Z20" s="232"/>
      <c r="AA20" s="232"/>
    </row>
    <row r="21" spans="1:27" ht="10.25" hidden="1" customHeight="1">
      <c r="A21" s="198"/>
      <c r="B21" s="200"/>
      <c r="C21" s="217"/>
      <c r="D21" s="204"/>
      <c r="E21" s="206"/>
      <c r="F21" s="208"/>
      <c r="G21" s="35"/>
      <c r="H21" s="36" t="str">
        <f>IF(G20="","",IF(G20&gt;I20,"",IF(G20&lt;I20,"","PK")))</f>
        <v/>
      </c>
      <c r="I21" s="36"/>
      <c r="J21" s="208"/>
      <c r="K21" s="210"/>
      <c r="L21" s="234"/>
      <c r="M21" s="234"/>
      <c r="N21" s="26"/>
      <c r="O21" s="198"/>
      <c r="P21" s="200"/>
      <c r="Q21" s="217"/>
      <c r="R21" s="235"/>
      <c r="S21" s="206"/>
      <c r="T21" s="208"/>
      <c r="U21" s="39"/>
      <c r="V21" s="36" t="str">
        <f>IF(U20="","",IF(U20&gt;W20,"",IF(U20&lt;W20,"","PK")))</f>
        <v/>
      </c>
      <c r="W21" s="36"/>
      <c r="X21" s="208"/>
      <c r="Y21" s="210"/>
      <c r="Z21" s="233"/>
      <c r="AA21" s="233"/>
    </row>
    <row r="22" spans="1:27" ht="7.25" customHeight="1">
      <c r="L22" s="26"/>
      <c r="M22" s="26"/>
      <c r="R22" s="9"/>
      <c r="Z22" s="26"/>
      <c r="AA22" s="26"/>
    </row>
    <row r="23" spans="1:27" ht="17">
      <c r="X23" s="27" t="s">
        <v>65</v>
      </c>
    </row>
    <row r="24" spans="1:27" ht="17">
      <c r="X24" s="211">
        <v>45998</v>
      </c>
      <c r="Y24" s="211"/>
      <c r="Z24" s="211"/>
      <c r="AA24" s="211"/>
    </row>
    <row r="25" spans="1:27" s="68" customFormat="1" ht="15">
      <c r="A25" s="66" t="s">
        <v>68</v>
      </c>
      <c r="B25" s="67" t="s">
        <v>160</v>
      </c>
      <c r="O25" s="66" t="s">
        <v>68</v>
      </c>
      <c r="P25" s="67" t="s">
        <v>159</v>
      </c>
    </row>
    <row r="26" spans="1:27" ht="15" thickBot="1">
      <c r="A26" s="28" t="s">
        <v>16</v>
      </c>
      <c r="B26" s="212" t="s">
        <v>17</v>
      </c>
      <c r="C26" s="213"/>
      <c r="D26" s="29" t="s">
        <v>24</v>
      </c>
      <c r="E26" s="14"/>
      <c r="F26" s="15"/>
      <c r="G26" s="15"/>
      <c r="H26" s="16" t="s">
        <v>18</v>
      </c>
      <c r="I26" s="16"/>
      <c r="J26" s="15"/>
      <c r="K26" s="17"/>
      <c r="L26" s="30" t="s">
        <v>19</v>
      </c>
      <c r="M26" s="31" t="s">
        <v>25</v>
      </c>
      <c r="O26" s="28" t="s">
        <v>16</v>
      </c>
      <c r="P26" s="212" t="s">
        <v>17</v>
      </c>
      <c r="Q26" s="213"/>
      <c r="R26" s="29" t="s">
        <v>24</v>
      </c>
      <c r="S26" s="14"/>
      <c r="T26" s="15"/>
      <c r="U26" s="15"/>
      <c r="V26" s="16" t="s">
        <v>18</v>
      </c>
      <c r="W26" s="16"/>
      <c r="X26" s="15"/>
      <c r="Y26" s="17"/>
      <c r="Z26" s="30" t="s">
        <v>19</v>
      </c>
      <c r="AA26" s="31" t="s">
        <v>25</v>
      </c>
    </row>
    <row r="27" spans="1:27" ht="10.25" customHeight="1" thickTop="1">
      <c r="A27" s="197">
        <v>1</v>
      </c>
      <c r="B27" s="215">
        <v>0.41666666666666669</v>
      </c>
      <c r="C27" s="236"/>
      <c r="D27" s="218">
        <v>11</v>
      </c>
      <c r="E27" s="219"/>
      <c r="F27" s="221" t="str">
        <f>大会組合せ表!J9</f>
        <v>三樹平田ＳＣ</v>
      </c>
      <c r="G27" s="146"/>
      <c r="H27" s="19" t="s">
        <v>13</v>
      </c>
      <c r="I27" s="147"/>
      <c r="J27" s="221" t="str">
        <f>大会組合せ表!I11</f>
        <v>イルソーレ加東ＦＣ</v>
      </c>
      <c r="K27" s="223"/>
      <c r="L27" s="222" t="str">
        <f>F29</f>
        <v>日野ＦＣ</v>
      </c>
      <c r="M27" s="222" t="str">
        <f>X31</f>
        <v>小野南LosChe</v>
      </c>
      <c r="O27" s="197">
        <v>1</v>
      </c>
      <c r="P27" s="215">
        <v>0.41666666666666669</v>
      </c>
      <c r="Q27" s="236"/>
      <c r="R27" s="237" t="s">
        <v>137</v>
      </c>
      <c r="S27" s="219"/>
      <c r="T27" s="207" t="str">
        <f>大会組合せ表!N9</f>
        <v>Ｍ．ＳＥＲＩＯ．ＦＣ</v>
      </c>
      <c r="U27" s="146"/>
      <c r="V27" s="19" t="s">
        <v>13</v>
      </c>
      <c r="W27" s="147"/>
      <c r="X27" s="207" t="str">
        <f>大会組合せ表!M11</f>
        <v>加美ＦＣＪｒ</v>
      </c>
      <c r="Y27" s="223"/>
      <c r="Z27" s="222" t="str">
        <f>J29</f>
        <v>小野南Juve</v>
      </c>
      <c r="AA27" s="222" t="str">
        <f>J31</f>
        <v>西脇ＦＣターコイズ</v>
      </c>
    </row>
    <row r="28" spans="1:27" ht="10.25" customHeight="1">
      <c r="A28" s="198"/>
      <c r="B28" s="200"/>
      <c r="C28" s="217"/>
      <c r="D28" s="204"/>
      <c r="E28" s="220"/>
      <c r="F28" s="208"/>
      <c r="G28" s="146"/>
      <c r="H28" s="147" t="str">
        <f>IF(G27="","",IF(G27&gt;I27,"",IF(G27&lt;I27,"","PK")))</f>
        <v/>
      </c>
      <c r="I28" s="147"/>
      <c r="J28" s="208"/>
      <c r="K28" s="224"/>
      <c r="L28" s="196"/>
      <c r="M28" s="196"/>
      <c r="O28" s="198"/>
      <c r="P28" s="200"/>
      <c r="Q28" s="217"/>
      <c r="R28" s="204"/>
      <c r="S28" s="220"/>
      <c r="T28" s="208"/>
      <c r="U28" s="146"/>
      <c r="V28" s="147" t="str">
        <f>IF(U27="","",IF(U27&gt;W27,"",IF(U27&lt;W27,"","PK")))</f>
        <v/>
      </c>
      <c r="W28" s="147"/>
      <c r="X28" s="208"/>
      <c r="Y28" s="224"/>
      <c r="Z28" s="196"/>
      <c r="AA28" s="196"/>
    </row>
    <row r="29" spans="1:27" ht="10.25" customHeight="1">
      <c r="A29" s="197">
        <v>2</v>
      </c>
      <c r="B29" s="199">
        <v>0.45833333333333331</v>
      </c>
      <c r="C29" s="230"/>
      <c r="D29" s="229">
        <v>13</v>
      </c>
      <c r="E29" s="205"/>
      <c r="F29" s="207" t="str">
        <f>大会組合せ表!J15</f>
        <v>日野ＦＣ</v>
      </c>
      <c r="G29" s="32"/>
      <c r="H29" s="38" t="s">
        <v>13</v>
      </c>
      <c r="I29" s="34"/>
      <c r="J29" s="207" t="str">
        <f>大会組合せ表!I17</f>
        <v>小野南Juve</v>
      </c>
      <c r="K29" s="231"/>
      <c r="L29" s="195" t="str">
        <f>F27</f>
        <v>三樹平田ＳＣ</v>
      </c>
      <c r="M29" s="195" t="str">
        <f>J27</f>
        <v>イルソーレ加東ＦＣ</v>
      </c>
      <c r="O29" s="197">
        <v>2</v>
      </c>
      <c r="P29" s="199">
        <v>0.45833333333333331</v>
      </c>
      <c r="Q29" s="230"/>
      <c r="R29" s="229"/>
      <c r="S29" s="205"/>
      <c r="T29" s="207"/>
      <c r="U29" s="32"/>
      <c r="V29" s="33" t="s">
        <v>13</v>
      </c>
      <c r="W29" s="34"/>
      <c r="X29" s="207"/>
      <c r="Y29" s="231"/>
      <c r="Z29" s="195"/>
      <c r="AA29" s="238"/>
    </row>
    <row r="30" spans="1:27" ht="10.25" customHeight="1">
      <c r="A30" s="198"/>
      <c r="B30" s="200"/>
      <c r="C30" s="217"/>
      <c r="D30" s="204"/>
      <c r="E30" s="206"/>
      <c r="F30" s="208"/>
      <c r="G30" s="35"/>
      <c r="H30" s="147"/>
      <c r="I30" s="36"/>
      <c r="J30" s="208"/>
      <c r="K30" s="224"/>
      <c r="L30" s="196"/>
      <c r="M30" s="196"/>
      <c r="O30" s="198"/>
      <c r="P30" s="200"/>
      <c r="Q30" s="217"/>
      <c r="R30" s="204"/>
      <c r="S30" s="206"/>
      <c r="T30" s="208"/>
      <c r="U30" s="35"/>
      <c r="V30" s="147" t="str">
        <f>IF(U29="","",IF(U29&gt;W29,"",IF(U29&lt;W29,"","PK")))</f>
        <v/>
      </c>
      <c r="W30" s="36"/>
      <c r="X30" s="208"/>
      <c r="Y30" s="224"/>
      <c r="Z30" s="196"/>
      <c r="AA30" s="239"/>
    </row>
    <row r="31" spans="1:27" ht="10.25" customHeight="1">
      <c r="A31" s="197">
        <v>3</v>
      </c>
      <c r="B31" s="199">
        <v>0.5</v>
      </c>
      <c r="C31" s="230"/>
      <c r="D31" s="203" t="s">
        <v>132</v>
      </c>
      <c r="E31" s="205"/>
      <c r="F31" s="207" t="str">
        <f>大会組合せ表!I11</f>
        <v>イルソーレ加東ＦＣ</v>
      </c>
      <c r="G31" s="148"/>
      <c r="H31" s="33" t="s">
        <v>13</v>
      </c>
      <c r="I31" s="34"/>
      <c r="J31" s="207" t="str">
        <f>大会組合せ表!K11</f>
        <v>西脇ＦＣターコイズ</v>
      </c>
      <c r="K31" s="231"/>
      <c r="L31" s="195" t="str">
        <f>T27</f>
        <v>Ｍ．ＳＥＲＩＯ．ＦＣ</v>
      </c>
      <c r="M31" s="195" t="str">
        <f>J29</f>
        <v>小野南Juve</v>
      </c>
      <c r="O31" s="197">
        <v>3</v>
      </c>
      <c r="P31" s="199">
        <v>0.5</v>
      </c>
      <c r="Q31" s="230"/>
      <c r="R31" s="240" t="s">
        <v>138</v>
      </c>
      <c r="S31" s="205"/>
      <c r="T31" s="207" t="str">
        <f>大会組合せ表!M11</f>
        <v>加美ＦＣＪｒ</v>
      </c>
      <c r="U31" s="37"/>
      <c r="V31" s="38" t="s">
        <v>13</v>
      </c>
      <c r="W31" s="34"/>
      <c r="X31" s="207" t="str">
        <f>大会組合せ表!O11</f>
        <v>小野南LosChe</v>
      </c>
      <c r="Y31" s="231"/>
      <c r="Z31" s="195" t="str">
        <f>X33</f>
        <v>加西ＦＣロッソ</v>
      </c>
      <c r="AA31" s="195" t="str">
        <f>F27</f>
        <v>三樹平田ＳＣ</v>
      </c>
    </row>
    <row r="32" spans="1:27" ht="10.25" customHeight="1">
      <c r="A32" s="198"/>
      <c r="B32" s="200"/>
      <c r="C32" s="217"/>
      <c r="D32" s="204"/>
      <c r="E32" s="206"/>
      <c r="F32" s="208"/>
      <c r="G32" s="150"/>
      <c r="H32" s="147" t="str">
        <f>IF(G31="","",IF(G31&gt;I31,"",IF(G31&lt;I31,"","PK")))</f>
        <v/>
      </c>
      <c r="I32" s="36"/>
      <c r="J32" s="208"/>
      <c r="K32" s="224"/>
      <c r="L32" s="196"/>
      <c r="M32" s="196"/>
      <c r="O32" s="198"/>
      <c r="P32" s="200"/>
      <c r="Q32" s="217"/>
      <c r="R32" s="235"/>
      <c r="S32" s="206"/>
      <c r="T32" s="208"/>
      <c r="U32" s="39"/>
      <c r="V32" s="36" t="str">
        <f>IF(U31="","",IF(U31&gt;W31,"",IF(U31&lt;W31,"","PK")))</f>
        <v/>
      </c>
      <c r="W32" s="36"/>
      <c r="X32" s="208"/>
      <c r="Y32" s="224"/>
      <c r="Z32" s="196"/>
      <c r="AA32" s="196"/>
    </row>
    <row r="33" spans="1:27" ht="10.25" customHeight="1">
      <c r="A33" s="197">
        <v>4</v>
      </c>
      <c r="B33" s="199">
        <v>0.54166666666666663</v>
      </c>
      <c r="C33" s="230"/>
      <c r="D33" s="229"/>
      <c r="E33" s="205"/>
      <c r="F33" s="207"/>
      <c r="G33" s="37"/>
      <c r="H33" s="38" t="s">
        <v>13</v>
      </c>
      <c r="I33" s="34"/>
      <c r="J33" s="207"/>
      <c r="K33" s="209"/>
      <c r="L33" s="195"/>
      <c r="M33" s="195"/>
      <c r="N33" s="26"/>
      <c r="O33" s="197">
        <v>4</v>
      </c>
      <c r="P33" s="199">
        <v>0.54166666666666663</v>
      </c>
      <c r="Q33" s="230"/>
      <c r="R33" s="197">
        <v>16</v>
      </c>
      <c r="S33" s="205"/>
      <c r="T33" s="207" t="str">
        <f>大会組合せ表!I17</f>
        <v>小野南Juve</v>
      </c>
      <c r="U33" s="37"/>
      <c r="V33" s="38" t="s">
        <v>13</v>
      </c>
      <c r="W33" s="34"/>
      <c r="X33" s="207" t="str">
        <f>大会組合せ表!K17</f>
        <v>加西ＦＣロッソ</v>
      </c>
      <c r="Y33" s="231"/>
      <c r="Z33" s="195" t="str">
        <f>X31</f>
        <v>小野南LosChe</v>
      </c>
      <c r="AA33" s="195" t="str">
        <f>T31</f>
        <v>加美ＦＣＪｒ</v>
      </c>
    </row>
    <row r="34" spans="1:27" ht="10.25" customHeight="1">
      <c r="A34" s="198"/>
      <c r="B34" s="200"/>
      <c r="C34" s="217"/>
      <c r="D34" s="204"/>
      <c r="E34" s="206"/>
      <c r="F34" s="208"/>
      <c r="G34" s="39"/>
      <c r="H34" s="147"/>
      <c r="I34" s="36"/>
      <c r="J34" s="208"/>
      <c r="K34" s="210"/>
      <c r="L34" s="196"/>
      <c r="M34" s="196"/>
      <c r="N34" s="26"/>
      <c r="O34" s="198"/>
      <c r="P34" s="200"/>
      <c r="Q34" s="217"/>
      <c r="R34" s="235"/>
      <c r="S34" s="206"/>
      <c r="T34" s="208"/>
      <c r="U34" s="39"/>
      <c r="V34" s="36" t="str">
        <f>IF(U33="","",IF(U33&gt;W33,"",IF(U33&lt;W33,"","PK")))</f>
        <v/>
      </c>
      <c r="W34" s="36"/>
      <c r="X34" s="208"/>
      <c r="Y34" s="224"/>
      <c r="Z34" s="196"/>
      <c r="AA34" s="196"/>
    </row>
    <row r="35" spans="1:27" ht="10.25" customHeight="1">
      <c r="A35" s="197">
        <v>5</v>
      </c>
      <c r="B35" s="199">
        <v>0.58333333333333337</v>
      </c>
      <c r="C35" s="230"/>
      <c r="D35" s="203" t="s">
        <v>139</v>
      </c>
      <c r="E35" s="205"/>
      <c r="F35" s="207" t="str">
        <f>大会組合せ表!K11</f>
        <v>西脇ＦＣターコイズ</v>
      </c>
      <c r="G35" s="32"/>
      <c r="H35" s="38" t="s">
        <v>13</v>
      </c>
      <c r="I35" s="34"/>
      <c r="J35" s="207" t="str">
        <f>大会組合せ表!J9</f>
        <v>三樹平田ＳＣ</v>
      </c>
      <c r="K35" s="209"/>
      <c r="L35" s="195" t="str">
        <f>T31</f>
        <v>加美ＦＣＪｒ</v>
      </c>
      <c r="M35" s="195" t="str">
        <f>X33</f>
        <v>加西ＦＣロッソ</v>
      </c>
      <c r="N35" s="26"/>
      <c r="O35" s="197">
        <v>5</v>
      </c>
      <c r="P35" s="199">
        <v>0.58333333333333337</v>
      </c>
      <c r="Q35" s="230"/>
      <c r="R35" s="197">
        <v>18</v>
      </c>
      <c r="S35" s="205"/>
      <c r="T35" s="207" t="str">
        <f>大会組合せ表!O11</f>
        <v>小野南LosChe</v>
      </c>
      <c r="U35" s="32"/>
      <c r="V35" s="38" t="s">
        <v>13</v>
      </c>
      <c r="W35" s="34"/>
      <c r="X35" s="207" t="str">
        <f>大会組合せ表!N9</f>
        <v>Ｍ．ＳＥＲＩＯ．ＦＣ</v>
      </c>
      <c r="Y35" s="209"/>
      <c r="Z35" s="195" t="str">
        <f>J27</f>
        <v>イルソーレ加東ＦＣ</v>
      </c>
      <c r="AA35" s="195" t="str">
        <f>F29</f>
        <v>日野ＦＣ</v>
      </c>
    </row>
    <row r="36" spans="1:27" ht="10.25" customHeight="1">
      <c r="A36" s="198"/>
      <c r="B36" s="200"/>
      <c r="C36" s="217"/>
      <c r="D36" s="204"/>
      <c r="E36" s="206"/>
      <c r="F36" s="208"/>
      <c r="G36" s="35"/>
      <c r="H36" s="36" t="str">
        <f>IF(G35="","",IF(G35&gt;I35,"",IF(G35&lt;I35,"","PK")))</f>
        <v/>
      </c>
      <c r="I36" s="36"/>
      <c r="J36" s="208"/>
      <c r="K36" s="210"/>
      <c r="L36" s="196"/>
      <c r="M36" s="196"/>
      <c r="N36" s="26"/>
      <c r="O36" s="198"/>
      <c r="P36" s="200"/>
      <c r="Q36" s="217"/>
      <c r="R36" s="235"/>
      <c r="S36" s="206"/>
      <c r="T36" s="208"/>
      <c r="U36" s="35"/>
      <c r="V36" s="36" t="str">
        <f>IF(U35="","",IF(U35&gt;W35,"",IF(U35&lt;W35,"","PK")))</f>
        <v/>
      </c>
      <c r="W36" s="36"/>
      <c r="X36" s="208"/>
      <c r="Y36" s="210"/>
      <c r="Z36" s="196"/>
      <c r="AA36" s="196"/>
    </row>
    <row r="37" spans="1:27" ht="10.25" customHeight="1">
      <c r="A37" s="197">
        <v>6</v>
      </c>
      <c r="B37" s="199">
        <v>0.625</v>
      </c>
      <c r="C37" s="201"/>
      <c r="D37" s="203" t="s">
        <v>140</v>
      </c>
      <c r="E37" s="205"/>
      <c r="F37" s="207" t="str">
        <f>大会組合せ表!K17</f>
        <v>加西ＦＣロッソ</v>
      </c>
      <c r="G37" s="32"/>
      <c r="H37" s="38" t="s">
        <v>13</v>
      </c>
      <c r="I37" s="34"/>
      <c r="J37" s="207" t="str">
        <f>大会組合せ表!J15</f>
        <v>日野ＦＣ</v>
      </c>
      <c r="K37" s="209"/>
      <c r="L37" s="195" t="str">
        <f>F35</f>
        <v>西脇ＦＣターコイズ</v>
      </c>
      <c r="M37" s="195" t="str">
        <f>T27</f>
        <v>Ｍ．ＳＥＲＩＯ．ＦＣ</v>
      </c>
      <c r="O37" s="197">
        <v>6</v>
      </c>
      <c r="P37" s="199">
        <v>0.625</v>
      </c>
      <c r="Q37" s="230"/>
      <c r="R37" s="240"/>
      <c r="S37" s="205"/>
      <c r="T37" s="207"/>
      <c r="U37" s="32"/>
      <c r="V37" s="38" t="s">
        <v>13</v>
      </c>
      <c r="W37" s="34"/>
      <c r="X37" s="207"/>
      <c r="Y37" s="209"/>
      <c r="Z37" s="195"/>
      <c r="AA37" s="195"/>
    </row>
    <row r="38" spans="1:27" ht="10.25" customHeight="1">
      <c r="A38" s="198"/>
      <c r="B38" s="200"/>
      <c r="C38" s="202"/>
      <c r="D38" s="204"/>
      <c r="E38" s="206"/>
      <c r="F38" s="208"/>
      <c r="G38" s="35"/>
      <c r="H38" s="36" t="str">
        <f>IF(G37="","",IF(G37&gt;I37,"",IF(G37&lt;I37,"","PK")))</f>
        <v/>
      </c>
      <c r="I38" s="36"/>
      <c r="J38" s="208"/>
      <c r="K38" s="210"/>
      <c r="L38" s="196"/>
      <c r="M38" s="196"/>
      <c r="O38" s="198"/>
      <c r="P38" s="200"/>
      <c r="Q38" s="217"/>
      <c r="R38" s="235"/>
      <c r="S38" s="206"/>
      <c r="T38" s="208"/>
      <c r="U38" s="35"/>
      <c r="V38" s="36" t="str">
        <f>IF(U37="","",IF(U37&gt;W37,"",IF(U37&lt;W37,"","PK")))</f>
        <v/>
      </c>
      <c r="W38" s="36"/>
      <c r="X38" s="208"/>
      <c r="Y38" s="210"/>
      <c r="Z38" s="196"/>
      <c r="AA38" s="196"/>
    </row>
    <row r="39" spans="1:27" ht="10.25" hidden="1" customHeight="1">
      <c r="A39" s="197">
        <v>7</v>
      </c>
      <c r="B39" s="199">
        <v>0.64583333333333337</v>
      </c>
      <c r="C39" s="201"/>
      <c r="D39" s="203"/>
      <c r="E39" s="205"/>
      <c r="F39" s="207">
        <f>大会組合せ表!O9</f>
        <v>0</v>
      </c>
      <c r="G39" s="32"/>
      <c r="H39" s="38" t="s">
        <v>13</v>
      </c>
      <c r="I39" s="34"/>
      <c r="J39" s="207">
        <f>大会組合せ表!M9</f>
        <v>0</v>
      </c>
      <c r="K39" s="209"/>
      <c r="L39" s="232" t="s">
        <v>26</v>
      </c>
      <c r="M39" s="232" t="s">
        <v>27</v>
      </c>
      <c r="O39" s="197">
        <v>6</v>
      </c>
      <c r="P39" s="199">
        <v>0.64583333333333337</v>
      </c>
      <c r="Q39" s="230"/>
      <c r="R39" s="240"/>
      <c r="S39" s="205"/>
      <c r="T39" s="207" t="str">
        <f>大会組合せ表!M11</f>
        <v>加美ＦＣＪｒ</v>
      </c>
      <c r="U39" s="32"/>
      <c r="V39" s="38" t="s">
        <v>13</v>
      </c>
      <c r="W39" s="34"/>
      <c r="X39" s="207" t="str">
        <f>大会組合せ表!O11</f>
        <v>小野南LosChe</v>
      </c>
      <c r="Y39" s="209"/>
      <c r="Z39" s="232" t="s">
        <v>26</v>
      </c>
      <c r="AA39" s="232" t="s">
        <v>27</v>
      </c>
    </row>
    <row r="40" spans="1:27" ht="10.25" hidden="1" customHeight="1">
      <c r="A40" s="198"/>
      <c r="B40" s="200"/>
      <c r="C40" s="202"/>
      <c r="D40" s="204"/>
      <c r="E40" s="206"/>
      <c r="F40" s="208"/>
      <c r="G40" s="35"/>
      <c r="H40" s="36" t="str">
        <f>IF(G39="","",IF(G39&gt;I39,"",IF(G39&lt;I39,"","PK")))</f>
        <v/>
      </c>
      <c r="I40" s="36"/>
      <c r="J40" s="208"/>
      <c r="K40" s="210"/>
      <c r="L40" s="234"/>
      <c r="M40" s="234"/>
      <c r="O40" s="198"/>
      <c r="P40" s="200"/>
      <c r="Q40" s="217"/>
      <c r="R40" s="235"/>
      <c r="S40" s="206"/>
      <c r="T40" s="208"/>
      <c r="U40" s="35"/>
      <c r="V40" s="36" t="str">
        <f>IF(U39="","",IF(U39&gt;W39,"",IF(U39&lt;W39,"","PK")))</f>
        <v/>
      </c>
      <c r="W40" s="36"/>
      <c r="X40" s="208"/>
      <c r="Y40" s="210"/>
      <c r="Z40" s="234"/>
      <c r="AA40" s="234"/>
    </row>
    <row r="41" spans="1:27" ht="10.25" hidden="1" customHeight="1">
      <c r="A41" s="197"/>
      <c r="B41" s="199"/>
      <c r="C41" s="230"/>
      <c r="D41" s="229"/>
      <c r="E41" s="205"/>
      <c r="F41" s="207"/>
      <c r="G41" s="32"/>
      <c r="H41" s="38" t="s">
        <v>13</v>
      </c>
      <c r="I41" s="34"/>
      <c r="J41" s="207"/>
      <c r="K41" s="209"/>
      <c r="L41" s="232"/>
      <c r="M41" s="232"/>
      <c r="N41" s="26"/>
      <c r="O41" s="197"/>
      <c r="P41" s="199"/>
      <c r="Q41" s="230"/>
      <c r="R41" s="197"/>
      <c r="S41" s="205"/>
      <c r="T41" s="207"/>
      <c r="U41" s="37"/>
      <c r="V41" s="38" t="s">
        <v>13</v>
      </c>
      <c r="W41" s="34"/>
      <c r="X41" s="207"/>
      <c r="Y41" s="209"/>
      <c r="Z41" s="232"/>
      <c r="AA41" s="232"/>
    </row>
    <row r="42" spans="1:27" ht="10.25" hidden="1" customHeight="1">
      <c r="A42" s="198"/>
      <c r="B42" s="200"/>
      <c r="C42" s="217"/>
      <c r="D42" s="204"/>
      <c r="E42" s="206"/>
      <c r="F42" s="208"/>
      <c r="G42" s="35"/>
      <c r="H42" s="36" t="str">
        <f>IF(G41="","",IF(G41&gt;I41,"",IF(G41&lt;I41,"","PK")))</f>
        <v/>
      </c>
      <c r="I42" s="36"/>
      <c r="J42" s="208"/>
      <c r="K42" s="210"/>
      <c r="L42" s="234"/>
      <c r="M42" s="234"/>
      <c r="N42" s="26"/>
      <c r="O42" s="198"/>
      <c r="P42" s="200"/>
      <c r="Q42" s="217"/>
      <c r="R42" s="235"/>
      <c r="S42" s="206"/>
      <c r="T42" s="208"/>
      <c r="U42" s="39"/>
      <c r="V42" s="36" t="str">
        <f>IF(U41="","",IF(U41&gt;W41,"",IF(U41&lt;W41,"","PK")))</f>
        <v/>
      </c>
      <c r="W42" s="36"/>
      <c r="X42" s="208"/>
      <c r="Y42" s="210"/>
      <c r="Z42" s="233"/>
      <c r="AA42" s="233"/>
    </row>
    <row r="43" spans="1:27" ht="6" customHeight="1">
      <c r="D43" s="9"/>
    </row>
    <row r="44" spans="1:27" s="12" customFormat="1" ht="17" customHeight="1">
      <c r="A44" s="40"/>
      <c r="M44" s="13"/>
      <c r="O44" s="41"/>
      <c r="X44" s="27" t="s">
        <v>112</v>
      </c>
    </row>
    <row r="45" spans="1:27" ht="14" customHeight="1">
      <c r="X45" s="211">
        <v>46005</v>
      </c>
      <c r="Y45" s="211"/>
      <c r="Z45" s="211"/>
      <c r="AA45" s="211"/>
    </row>
    <row r="46" spans="1:27" ht="3" customHeight="1">
      <c r="X46" s="27"/>
    </row>
    <row r="47" spans="1:27" s="68" customFormat="1" ht="15">
      <c r="A47" s="66" t="s">
        <v>68</v>
      </c>
      <c r="B47" s="67" t="s">
        <v>160</v>
      </c>
      <c r="O47" s="66" t="s">
        <v>68</v>
      </c>
      <c r="P47" s="67" t="s">
        <v>159</v>
      </c>
    </row>
    <row r="48" spans="1:27" ht="15" thickBot="1">
      <c r="A48" s="28" t="s">
        <v>16</v>
      </c>
      <c r="B48" s="212" t="s">
        <v>17</v>
      </c>
      <c r="C48" s="213"/>
      <c r="D48" s="29" t="s">
        <v>24</v>
      </c>
      <c r="E48" s="14"/>
      <c r="F48" s="15"/>
      <c r="G48" s="15"/>
      <c r="H48" s="16" t="s">
        <v>18</v>
      </c>
      <c r="I48" s="16"/>
      <c r="J48" s="15"/>
      <c r="K48" s="17"/>
      <c r="L48" s="18" t="s">
        <v>19</v>
      </c>
      <c r="M48" s="20" t="s">
        <v>25</v>
      </c>
      <c r="O48" s="28" t="s">
        <v>16</v>
      </c>
      <c r="P48" s="212" t="s">
        <v>17</v>
      </c>
      <c r="Q48" s="213"/>
      <c r="R48" s="29" t="s">
        <v>24</v>
      </c>
      <c r="S48" s="14"/>
      <c r="T48" s="15"/>
      <c r="U48" s="15"/>
      <c r="V48" s="16" t="s">
        <v>18</v>
      </c>
      <c r="W48" s="16"/>
      <c r="X48" s="15"/>
      <c r="Y48" s="17"/>
      <c r="Z48" s="18" t="s">
        <v>19</v>
      </c>
      <c r="AA48" s="20" t="s">
        <v>25</v>
      </c>
    </row>
    <row r="49" spans="1:27" ht="10.25" customHeight="1" thickTop="1">
      <c r="A49" s="197">
        <v>1</v>
      </c>
      <c r="B49" s="215">
        <v>0.41666666666666669</v>
      </c>
      <c r="C49" s="236"/>
      <c r="D49" s="241">
        <v>20</v>
      </c>
      <c r="E49" s="219"/>
      <c r="F49" s="221" t="str">
        <f>大会組合せ表!C24</f>
        <v>Ａ1位</v>
      </c>
      <c r="G49" s="42"/>
      <c r="H49" s="19" t="s">
        <v>13</v>
      </c>
      <c r="I49" s="43"/>
      <c r="J49" s="221" t="str">
        <f>大会組合せ表!C28</f>
        <v>２位２位</v>
      </c>
      <c r="K49" s="223"/>
      <c r="L49" s="222" t="s">
        <v>133</v>
      </c>
      <c r="M49" s="195" t="str">
        <f t="shared" ref="M49" si="0">$L$49</f>
        <v>加西地区</v>
      </c>
      <c r="O49" s="197">
        <v>1</v>
      </c>
      <c r="P49" s="215">
        <v>0.41666666666666669</v>
      </c>
      <c r="Q49" s="236"/>
      <c r="R49" s="241">
        <v>21</v>
      </c>
      <c r="S49" s="219"/>
      <c r="T49" s="221" t="str">
        <f>大会組合せ表!C32</f>
        <v>Ｃ1位</v>
      </c>
      <c r="U49" s="42"/>
      <c r="V49" s="19" t="s">
        <v>13</v>
      </c>
      <c r="W49" s="43"/>
      <c r="X49" s="221" t="str">
        <f>大会組合せ表!C36</f>
        <v>Ｅ1位</v>
      </c>
      <c r="Y49" s="223"/>
      <c r="Z49" s="195" t="str">
        <f t="shared" ref="Z49:AA49" si="1">$L$49</f>
        <v>加西地区</v>
      </c>
      <c r="AA49" s="195" t="str">
        <f t="shared" si="1"/>
        <v>加西地区</v>
      </c>
    </row>
    <row r="50" spans="1:27" ht="10.25" customHeight="1">
      <c r="A50" s="198"/>
      <c r="B50" s="200"/>
      <c r="C50" s="217"/>
      <c r="D50" s="204"/>
      <c r="E50" s="220"/>
      <c r="F50" s="208"/>
      <c r="G50" s="42"/>
      <c r="H50" s="43" t="str">
        <f>IF(G49="","",IF(G49&gt;I49,"",IF(G49&lt;I49,"","PK")))</f>
        <v/>
      </c>
      <c r="I50" s="43"/>
      <c r="J50" s="208"/>
      <c r="K50" s="224"/>
      <c r="L50" s="196"/>
      <c r="M50" s="196"/>
      <c r="O50" s="198"/>
      <c r="P50" s="200"/>
      <c r="Q50" s="217"/>
      <c r="R50" s="204"/>
      <c r="S50" s="220"/>
      <c r="T50" s="208"/>
      <c r="U50" s="42"/>
      <c r="V50" s="43" t="str">
        <f>IF(U49="","",IF(U49&gt;W49,"",IF(U49&lt;W49,"","PK")))</f>
        <v/>
      </c>
      <c r="W50" s="43"/>
      <c r="X50" s="208"/>
      <c r="Y50" s="224"/>
      <c r="Z50" s="196"/>
      <c r="AA50" s="196"/>
    </row>
    <row r="51" spans="1:27" ht="10.25" customHeight="1">
      <c r="A51" s="197">
        <v>2</v>
      </c>
      <c r="B51" s="199">
        <v>0.45833333333333331</v>
      </c>
      <c r="C51" s="230"/>
      <c r="D51" s="229">
        <v>22</v>
      </c>
      <c r="E51" s="205"/>
      <c r="F51" s="207" t="str">
        <f>大会組合せ表!C40</f>
        <v>Ｆ１位</v>
      </c>
      <c r="G51" s="44"/>
      <c r="H51" s="33" t="s">
        <v>13</v>
      </c>
      <c r="I51" s="45"/>
      <c r="J51" s="207" t="str">
        <f>大会組合せ表!C44</f>
        <v>Ｄ1位</v>
      </c>
      <c r="K51" s="231"/>
      <c r="L51" s="195" t="str">
        <f>$L$49</f>
        <v>加西地区</v>
      </c>
      <c r="M51" s="195" t="str">
        <f t="shared" ref="M51" si="2">$L$49</f>
        <v>加西地区</v>
      </c>
      <c r="O51" s="197">
        <v>2</v>
      </c>
      <c r="P51" s="199">
        <v>0.45833333333333331</v>
      </c>
      <c r="Q51" s="230"/>
      <c r="R51" s="229">
        <v>23</v>
      </c>
      <c r="S51" s="205"/>
      <c r="T51" s="207" t="str">
        <f>大会組合せ表!C48</f>
        <v>２位１位</v>
      </c>
      <c r="U51" s="44"/>
      <c r="V51" s="33" t="s">
        <v>13</v>
      </c>
      <c r="W51" s="45"/>
      <c r="X51" s="207" t="str">
        <f>大会組合せ表!C52</f>
        <v>Ｂ1位</v>
      </c>
      <c r="Y51" s="231"/>
      <c r="Z51" s="195" t="str">
        <f t="shared" ref="Z51:AA51" si="3">$L$49</f>
        <v>加西地区</v>
      </c>
      <c r="AA51" s="195" t="str">
        <f t="shared" si="3"/>
        <v>加西地区</v>
      </c>
    </row>
    <row r="52" spans="1:27" ht="10.25" customHeight="1">
      <c r="A52" s="198"/>
      <c r="B52" s="200"/>
      <c r="C52" s="217"/>
      <c r="D52" s="204"/>
      <c r="E52" s="206"/>
      <c r="F52" s="208"/>
      <c r="G52" s="46"/>
      <c r="H52" s="43" t="str">
        <f>IF(G51="","",IF(G51&gt;I51,"",IF(G51&lt;I51,"","PK")))</f>
        <v/>
      </c>
      <c r="I52" s="47"/>
      <c r="J52" s="208"/>
      <c r="K52" s="224"/>
      <c r="L52" s="196"/>
      <c r="M52" s="196"/>
      <c r="O52" s="198"/>
      <c r="P52" s="200"/>
      <c r="Q52" s="217"/>
      <c r="R52" s="204"/>
      <c r="S52" s="206"/>
      <c r="T52" s="208"/>
      <c r="U52" s="46"/>
      <c r="V52" s="43" t="str">
        <f>IF(U51="","",IF(U51&gt;W51,"",IF(U51&lt;W51,"","PK")))</f>
        <v/>
      </c>
      <c r="W52" s="47"/>
      <c r="X52" s="208"/>
      <c r="Y52" s="224"/>
      <c r="Z52" s="196"/>
      <c r="AA52" s="196"/>
    </row>
    <row r="53" spans="1:27" ht="10.25" customHeight="1">
      <c r="A53" s="197">
        <v>3</v>
      </c>
      <c r="B53" s="199">
        <v>0.5</v>
      </c>
      <c r="C53" s="230"/>
      <c r="D53" s="197"/>
      <c r="E53" s="205"/>
      <c r="F53" s="242" t="s">
        <v>145</v>
      </c>
      <c r="G53" s="48"/>
      <c r="H53" s="38" t="s">
        <v>13</v>
      </c>
      <c r="I53" s="45"/>
      <c r="J53" s="242" t="s">
        <v>146</v>
      </c>
      <c r="K53" s="209"/>
      <c r="L53" s="244" t="s">
        <v>83</v>
      </c>
      <c r="M53" s="195"/>
      <c r="O53" s="197">
        <v>3</v>
      </c>
      <c r="P53" s="199"/>
      <c r="Q53" s="230"/>
      <c r="R53" s="197"/>
      <c r="S53" s="205"/>
      <c r="T53" s="207"/>
      <c r="U53" s="48"/>
      <c r="V53" s="38" t="s">
        <v>13</v>
      </c>
      <c r="W53" s="45"/>
      <c r="X53" s="207"/>
      <c r="Y53" s="209"/>
      <c r="Z53" s="195"/>
      <c r="AA53" s="195"/>
    </row>
    <row r="54" spans="1:27" ht="10.25" customHeight="1">
      <c r="A54" s="198"/>
      <c r="B54" s="200"/>
      <c r="C54" s="217"/>
      <c r="D54" s="235"/>
      <c r="E54" s="206"/>
      <c r="F54" s="243"/>
      <c r="G54" s="49"/>
      <c r="H54" s="43" t="str">
        <f>IF(G53="","",IF(G53&gt;I53,"",IF(G53&lt;I53,"","PK")))</f>
        <v/>
      </c>
      <c r="I54" s="47"/>
      <c r="J54" s="243"/>
      <c r="K54" s="210"/>
      <c r="L54" s="245"/>
      <c r="M54" s="196"/>
      <c r="O54" s="198"/>
      <c r="P54" s="200"/>
      <c r="Q54" s="217"/>
      <c r="R54" s="235"/>
      <c r="S54" s="206"/>
      <c r="T54" s="208"/>
      <c r="U54" s="49"/>
      <c r="V54" s="43" t="str">
        <f>IF(U53="","",IF(U53&gt;W53,"",IF(U53&lt;W53,"","PK")))</f>
        <v/>
      </c>
      <c r="W54" s="47"/>
      <c r="X54" s="208"/>
      <c r="Y54" s="210"/>
      <c r="Z54" s="196"/>
      <c r="AA54" s="196"/>
    </row>
    <row r="55" spans="1:27" ht="10.25" customHeight="1">
      <c r="A55" s="197">
        <v>4</v>
      </c>
      <c r="B55" s="199">
        <v>0.5625</v>
      </c>
      <c r="C55" s="230"/>
      <c r="D55" s="229">
        <v>24</v>
      </c>
      <c r="E55" s="205"/>
      <c r="F55" s="207" t="s">
        <v>71</v>
      </c>
      <c r="G55" s="37"/>
      <c r="H55" s="38" t="s">
        <v>13</v>
      </c>
      <c r="I55" s="34"/>
      <c r="J55" s="207" t="s">
        <v>70</v>
      </c>
      <c r="K55" s="209"/>
      <c r="L55" s="195" t="str">
        <f t="shared" ref="L55:M55" si="4">$L$49</f>
        <v>加西地区</v>
      </c>
      <c r="M55" s="195" t="str">
        <f t="shared" si="4"/>
        <v>加西地区</v>
      </c>
      <c r="O55" s="197">
        <v>4</v>
      </c>
      <c r="P55" s="199">
        <v>0.5625</v>
      </c>
      <c r="Q55" s="230"/>
      <c r="R55" s="229">
        <v>25</v>
      </c>
      <c r="S55" s="205"/>
      <c r="T55" s="207" t="s">
        <v>147</v>
      </c>
      <c r="U55" s="37"/>
      <c r="V55" s="38" t="s">
        <v>13</v>
      </c>
      <c r="W55" s="34"/>
      <c r="X55" s="207" t="s">
        <v>148</v>
      </c>
      <c r="Y55" s="209"/>
      <c r="Z55" s="195" t="str">
        <f t="shared" ref="Z55:AA55" si="5">$L$49</f>
        <v>加西地区</v>
      </c>
      <c r="AA55" s="195" t="str">
        <f t="shared" si="5"/>
        <v>加西地区</v>
      </c>
    </row>
    <row r="56" spans="1:27" ht="10.25" customHeight="1">
      <c r="A56" s="198"/>
      <c r="B56" s="200"/>
      <c r="C56" s="217"/>
      <c r="D56" s="204"/>
      <c r="E56" s="206"/>
      <c r="F56" s="208"/>
      <c r="G56" s="39"/>
      <c r="H56" s="43" t="str">
        <f>IF(G55="","",IF(G55&gt;I55,"",IF(G55&lt;I55,"","PK")))</f>
        <v/>
      </c>
      <c r="I56" s="36"/>
      <c r="J56" s="208"/>
      <c r="K56" s="210"/>
      <c r="L56" s="196"/>
      <c r="M56" s="196"/>
      <c r="O56" s="198"/>
      <c r="P56" s="200"/>
      <c r="Q56" s="217"/>
      <c r="R56" s="204"/>
      <c r="S56" s="206"/>
      <c r="T56" s="208"/>
      <c r="U56" s="39"/>
      <c r="V56" s="43" t="str">
        <f>IF(U55="","",IF(U55&gt;W55,"",IF(U55&lt;W55,"","PK")))</f>
        <v/>
      </c>
      <c r="W56" s="36"/>
      <c r="X56" s="208"/>
      <c r="Y56" s="210"/>
      <c r="Z56" s="196"/>
      <c r="AA56" s="196"/>
    </row>
    <row r="57" spans="1:27" ht="10.25" customHeight="1">
      <c r="A57" s="197">
        <v>5</v>
      </c>
      <c r="B57" s="199"/>
      <c r="C57" s="230"/>
      <c r="D57" s="203"/>
      <c r="E57" s="205"/>
      <c r="F57" s="207"/>
      <c r="G57" s="32"/>
      <c r="H57" s="38" t="s">
        <v>13</v>
      </c>
      <c r="I57" s="34"/>
      <c r="J57" s="207"/>
      <c r="K57" s="209"/>
      <c r="L57" s="195"/>
      <c r="M57" s="195"/>
      <c r="O57" s="197">
        <v>5</v>
      </c>
      <c r="P57" s="199">
        <v>0.60416666666666663</v>
      </c>
      <c r="Q57" s="230"/>
      <c r="R57" s="229"/>
      <c r="S57" s="205"/>
      <c r="T57" s="242" t="s">
        <v>89</v>
      </c>
      <c r="U57" s="32"/>
      <c r="V57" s="38" t="s">
        <v>13</v>
      </c>
      <c r="W57" s="34"/>
      <c r="X57" s="242" t="s">
        <v>90</v>
      </c>
      <c r="Y57" s="209"/>
      <c r="Z57" s="244" t="s">
        <v>83</v>
      </c>
      <c r="AA57" s="195"/>
    </row>
    <row r="58" spans="1:27" ht="10.25" customHeight="1">
      <c r="A58" s="198"/>
      <c r="B58" s="200"/>
      <c r="C58" s="217"/>
      <c r="D58" s="204"/>
      <c r="E58" s="206"/>
      <c r="F58" s="208"/>
      <c r="G58" s="35"/>
      <c r="H58" s="36" t="str">
        <f>IF(G57="","",IF(G57&gt;I57,"",IF(G57&lt;I57,"","PK")))</f>
        <v/>
      </c>
      <c r="I58" s="36"/>
      <c r="J58" s="208"/>
      <c r="K58" s="210"/>
      <c r="L58" s="196"/>
      <c r="M58" s="196"/>
      <c r="O58" s="198"/>
      <c r="P58" s="200"/>
      <c r="Q58" s="217"/>
      <c r="R58" s="204"/>
      <c r="S58" s="206"/>
      <c r="T58" s="243"/>
      <c r="U58" s="35"/>
      <c r="V58" s="36" t="str">
        <f>IF(U57="","",IF(U57&gt;W57,"",IF(U57&lt;W57,"","PK")))</f>
        <v/>
      </c>
      <c r="W58" s="36"/>
      <c r="X58" s="243"/>
      <c r="Y58" s="210"/>
      <c r="Z58" s="245"/>
      <c r="AA58" s="196"/>
    </row>
    <row r="59" spans="1:27" ht="10.25" customHeight="1">
      <c r="A59" s="197">
        <v>6</v>
      </c>
      <c r="B59" s="199">
        <v>0.64583333333333337</v>
      </c>
      <c r="C59" s="230"/>
      <c r="D59" s="203" t="s">
        <v>20</v>
      </c>
      <c r="E59" s="205"/>
      <c r="F59" s="207" t="s">
        <v>149</v>
      </c>
      <c r="G59" s="37"/>
      <c r="H59" s="38" t="s">
        <v>13</v>
      </c>
      <c r="I59" s="34"/>
      <c r="J59" s="207" t="s">
        <v>150</v>
      </c>
      <c r="K59" s="209"/>
      <c r="L59" s="195" t="str">
        <f t="shared" ref="L59:M59" si="6">$L$49</f>
        <v>加西地区</v>
      </c>
      <c r="M59" s="195" t="str">
        <f t="shared" si="6"/>
        <v>加西地区</v>
      </c>
      <c r="O59" s="197">
        <v>6</v>
      </c>
      <c r="P59" s="199">
        <v>0.64583333333333337</v>
      </c>
      <c r="Q59" s="230"/>
      <c r="R59" s="203" t="s">
        <v>88</v>
      </c>
      <c r="S59" s="205"/>
      <c r="T59" s="207" t="s">
        <v>151</v>
      </c>
      <c r="U59" s="37"/>
      <c r="V59" s="38" t="s">
        <v>13</v>
      </c>
      <c r="W59" s="34"/>
      <c r="X59" s="207" t="s">
        <v>152</v>
      </c>
      <c r="Y59" s="209"/>
      <c r="Z59" s="195" t="str">
        <f t="shared" ref="Z59:AA59" si="7">$L$49</f>
        <v>加西地区</v>
      </c>
      <c r="AA59" s="195" t="str">
        <f t="shared" si="7"/>
        <v>加西地区</v>
      </c>
    </row>
    <row r="60" spans="1:27" ht="10.25" customHeight="1">
      <c r="A60" s="198"/>
      <c r="B60" s="200"/>
      <c r="C60" s="217"/>
      <c r="D60" s="204"/>
      <c r="E60" s="206"/>
      <c r="F60" s="208"/>
      <c r="G60" s="39"/>
      <c r="H60" s="47"/>
      <c r="I60" s="36"/>
      <c r="J60" s="208"/>
      <c r="K60" s="210"/>
      <c r="L60" s="196"/>
      <c r="M60" s="196"/>
      <c r="O60" s="198"/>
      <c r="P60" s="200"/>
      <c r="Q60" s="217"/>
      <c r="R60" s="204"/>
      <c r="S60" s="206"/>
      <c r="T60" s="208"/>
      <c r="U60" s="39"/>
      <c r="V60" s="47"/>
      <c r="W60" s="36"/>
      <c r="X60" s="208"/>
      <c r="Y60" s="210"/>
      <c r="Z60" s="196"/>
      <c r="AA60" s="196"/>
    </row>
    <row r="61" spans="1:27" customFormat="1" ht="13.25" customHeight="1">
      <c r="O61" s="50"/>
    </row>
    <row r="62" spans="1:27" customFormat="1" ht="13.25" customHeight="1">
      <c r="O62" s="50"/>
    </row>
    <row r="63" spans="1:27" customFormat="1" ht="13.25" customHeight="1">
      <c r="O63" s="50"/>
    </row>
    <row r="64" spans="1:27" customFormat="1" ht="27.75" customHeight="1">
      <c r="A64" s="50"/>
      <c r="O64" s="50"/>
    </row>
    <row r="65" spans="1:15" customFormat="1" ht="27.75" customHeight="1">
      <c r="A65" s="50"/>
      <c r="O65" s="50"/>
    </row>
    <row r="66" spans="1:15" customFormat="1" ht="27.75" customHeight="1">
      <c r="A66" s="50"/>
      <c r="O66" s="50"/>
    </row>
    <row r="67" spans="1:15" customFormat="1" ht="27.75" customHeight="1">
      <c r="A67" s="50"/>
      <c r="O67" s="50"/>
    </row>
    <row r="68" spans="1:15" customFormat="1" ht="17" customHeight="1">
      <c r="A68" s="50"/>
      <c r="O68" s="50"/>
    </row>
    <row r="69" spans="1:15" customFormat="1" ht="17" customHeight="1">
      <c r="A69" s="50"/>
      <c r="O69" s="50"/>
    </row>
    <row r="70" spans="1:15" customFormat="1" ht="18" customHeight="1">
      <c r="A70" s="50"/>
      <c r="O70" s="50"/>
    </row>
    <row r="71" spans="1:15" customFormat="1" ht="18" customHeight="1">
      <c r="A71" s="50"/>
      <c r="O71" s="50"/>
    </row>
    <row r="72" spans="1:15" customFormat="1" ht="17.25" customHeight="1">
      <c r="A72" s="50"/>
      <c r="O72" s="50"/>
    </row>
    <row r="73" spans="1:15" customFormat="1">
      <c r="A73" s="50"/>
      <c r="O73" s="50"/>
    </row>
    <row r="74" spans="1:15" customFormat="1">
      <c r="A74" s="50"/>
      <c r="O74" s="50"/>
    </row>
    <row r="75" spans="1:15" customFormat="1">
      <c r="A75" s="50"/>
      <c r="O75" s="50"/>
    </row>
    <row r="76" spans="1:15" customFormat="1">
      <c r="A76" s="50"/>
      <c r="O76" s="50"/>
    </row>
    <row r="77" spans="1:15" customFormat="1">
      <c r="A77" s="50"/>
      <c r="O77" s="50"/>
    </row>
    <row r="78" spans="1:15" customFormat="1">
      <c r="A78" s="50"/>
      <c r="O78" s="50"/>
    </row>
    <row r="79" spans="1:15" customFormat="1">
      <c r="A79" s="50"/>
      <c r="O79" s="50"/>
    </row>
    <row r="80" spans="1:15" customFormat="1">
      <c r="A80" s="50"/>
      <c r="O80" s="50"/>
    </row>
    <row r="81" spans="1:15" customFormat="1">
      <c r="A81" s="50"/>
      <c r="O81" s="50"/>
    </row>
    <row r="82" spans="1:15" customFormat="1">
      <c r="A82" s="50"/>
      <c r="O82" s="50"/>
    </row>
    <row r="83" spans="1:15" customFormat="1">
      <c r="A83" s="50"/>
      <c r="O83" s="50"/>
    </row>
    <row r="84" spans="1:15" customFormat="1">
      <c r="A84" s="50"/>
      <c r="O84" s="50"/>
    </row>
    <row r="85" spans="1:15" customFormat="1">
      <c r="A85" s="50"/>
      <c r="O85" s="50"/>
    </row>
    <row r="86" spans="1:15" customFormat="1">
      <c r="A86" s="50"/>
      <c r="O86" s="50"/>
    </row>
    <row r="87" spans="1:15" customFormat="1">
      <c r="A87" s="50"/>
      <c r="O87" s="50"/>
    </row>
    <row r="88" spans="1:15" customFormat="1">
      <c r="A88" s="50"/>
      <c r="O88" s="50"/>
    </row>
    <row r="89" spans="1:15" customFormat="1">
      <c r="A89" s="50"/>
      <c r="O89" s="50"/>
    </row>
    <row r="90" spans="1:15" customFormat="1">
      <c r="A90" s="50"/>
      <c r="O90" s="50"/>
    </row>
    <row r="91" spans="1:15" customFormat="1">
      <c r="A91" s="50"/>
      <c r="O91" s="50"/>
    </row>
    <row r="92" spans="1:15" customFormat="1">
      <c r="A92" s="50"/>
      <c r="O92" s="50"/>
    </row>
    <row r="93" spans="1:15" customFormat="1">
      <c r="A93" s="50"/>
      <c r="O93" s="50"/>
    </row>
    <row r="94" spans="1:15" customFormat="1">
      <c r="A94" s="50"/>
      <c r="O94" s="50"/>
    </row>
  </sheetData>
  <mergeCells count="425">
    <mergeCell ref="A1:W1"/>
    <mergeCell ref="Z57:Z58"/>
    <mergeCell ref="AA57:AA58"/>
    <mergeCell ref="M57:M58"/>
    <mergeCell ref="O57:O58"/>
    <mergeCell ref="P57:P58"/>
    <mergeCell ref="Q57:Q58"/>
    <mergeCell ref="R57:R58"/>
    <mergeCell ref="S57:S58"/>
    <mergeCell ref="T57:T58"/>
    <mergeCell ref="X57:X58"/>
    <mergeCell ref="Y57:Y58"/>
    <mergeCell ref="A57:A58"/>
    <mergeCell ref="B57:B58"/>
    <mergeCell ref="C57:C58"/>
    <mergeCell ref="D57:D58"/>
    <mergeCell ref="E57:E58"/>
    <mergeCell ref="F57:F58"/>
    <mergeCell ref="J57:J58"/>
    <mergeCell ref="K57:K58"/>
    <mergeCell ref="L57:L58"/>
    <mergeCell ref="T59:T60"/>
    <mergeCell ref="X59:X60"/>
    <mergeCell ref="Y59:Y60"/>
    <mergeCell ref="Z59:Z60"/>
    <mergeCell ref="AA59:AA60"/>
    <mergeCell ref="M59:M60"/>
    <mergeCell ref="O59:O60"/>
    <mergeCell ref="P59:P60"/>
    <mergeCell ref="Q59:Q60"/>
    <mergeCell ref="R59:R60"/>
    <mergeCell ref="S59:S60"/>
    <mergeCell ref="R55:R56"/>
    <mergeCell ref="S55:S56"/>
    <mergeCell ref="T55:T56"/>
    <mergeCell ref="X55:X56"/>
    <mergeCell ref="Y55:Y56"/>
    <mergeCell ref="Z55:Z56"/>
    <mergeCell ref="K55:K56"/>
    <mergeCell ref="L55:L56"/>
    <mergeCell ref="M55:M56"/>
    <mergeCell ref="O55:O56"/>
    <mergeCell ref="P55:P56"/>
    <mergeCell ref="Q55:Q56"/>
    <mergeCell ref="A59:A60"/>
    <mergeCell ref="B59:B60"/>
    <mergeCell ref="C59:C60"/>
    <mergeCell ref="D59:D60"/>
    <mergeCell ref="E59:E60"/>
    <mergeCell ref="F59:F60"/>
    <mergeCell ref="J59:J60"/>
    <mergeCell ref="K59:K60"/>
    <mergeCell ref="L59:L60"/>
    <mergeCell ref="Y53:Y54"/>
    <mergeCell ref="Z53:Z54"/>
    <mergeCell ref="AA53:AA54"/>
    <mergeCell ref="R53:R54"/>
    <mergeCell ref="S53:S54"/>
    <mergeCell ref="T53:T54"/>
    <mergeCell ref="X53:X54"/>
    <mergeCell ref="A51:A52"/>
    <mergeCell ref="A55:A56"/>
    <mergeCell ref="B55:B56"/>
    <mergeCell ref="C55:C56"/>
    <mergeCell ref="D55:D56"/>
    <mergeCell ref="E55:E56"/>
    <mergeCell ref="F55:F56"/>
    <mergeCell ref="J55:J56"/>
    <mergeCell ref="P53:P54"/>
    <mergeCell ref="Q53:Q54"/>
    <mergeCell ref="F53:F54"/>
    <mergeCell ref="J53:J54"/>
    <mergeCell ref="K53:K54"/>
    <mergeCell ref="L53:L54"/>
    <mergeCell ref="M53:M54"/>
    <mergeCell ref="O53:O54"/>
    <mergeCell ref="AA55:AA56"/>
    <mergeCell ref="A53:A54"/>
    <mergeCell ref="B53:B54"/>
    <mergeCell ref="C53:C54"/>
    <mergeCell ref="D53:D54"/>
    <mergeCell ref="E53:E54"/>
    <mergeCell ref="M51:M52"/>
    <mergeCell ref="O51:O52"/>
    <mergeCell ref="P51:P52"/>
    <mergeCell ref="Q51:Q52"/>
    <mergeCell ref="B51:B52"/>
    <mergeCell ref="C51:C52"/>
    <mergeCell ref="D51:D52"/>
    <mergeCell ref="E51:E52"/>
    <mergeCell ref="F51:F52"/>
    <mergeCell ref="J51:J52"/>
    <mergeCell ref="K51:K52"/>
    <mergeCell ref="L51:L52"/>
    <mergeCell ref="X45:AA45"/>
    <mergeCell ref="B48:C48"/>
    <mergeCell ref="P48:Q48"/>
    <mergeCell ref="T51:T52"/>
    <mergeCell ref="X51:X52"/>
    <mergeCell ref="Y51:Y52"/>
    <mergeCell ref="Z51:Z52"/>
    <mergeCell ref="AA51:AA52"/>
    <mergeCell ref="R51:R52"/>
    <mergeCell ref="S51:S52"/>
    <mergeCell ref="A49:A50"/>
    <mergeCell ref="B49:B50"/>
    <mergeCell ref="C49:C50"/>
    <mergeCell ref="D49:D50"/>
    <mergeCell ref="E49:E50"/>
    <mergeCell ref="F49:F50"/>
    <mergeCell ref="J49:J50"/>
    <mergeCell ref="AA49:AA50"/>
    <mergeCell ref="R49:R50"/>
    <mergeCell ref="S49:S50"/>
    <mergeCell ref="T49:T50"/>
    <mergeCell ref="X49:X50"/>
    <mergeCell ref="Y49:Y50"/>
    <mergeCell ref="Z49:Z50"/>
    <mergeCell ref="K49:K50"/>
    <mergeCell ref="L49:L50"/>
    <mergeCell ref="M49:M50"/>
    <mergeCell ref="O49:O50"/>
    <mergeCell ref="P49:P50"/>
    <mergeCell ref="Q49:Q50"/>
    <mergeCell ref="T41:T42"/>
    <mergeCell ref="X41:X42"/>
    <mergeCell ref="Y41:Y42"/>
    <mergeCell ref="Z41:Z42"/>
    <mergeCell ref="AA41:AA42"/>
    <mergeCell ref="L41:L42"/>
    <mergeCell ref="M41:M42"/>
    <mergeCell ref="O41:O42"/>
    <mergeCell ref="P41:P42"/>
    <mergeCell ref="Q41:Q42"/>
    <mergeCell ref="R41:R42"/>
    <mergeCell ref="AA39:AA40"/>
    <mergeCell ref="A41:A42"/>
    <mergeCell ref="B41:B42"/>
    <mergeCell ref="C41:C42"/>
    <mergeCell ref="D41:D42"/>
    <mergeCell ref="E41:E42"/>
    <mergeCell ref="F41:F42"/>
    <mergeCell ref="J41:J42"/>
    <mergeCell ref="K41:K42"/>
    <mergeCell ref="Q39:Q40"/>
    <mergeCell ref="R39:R40"/>
    <mergeCell ref="S39:S40"/>
    <mergeCell ref="T39:T40"/>
    <mergeCell ref="X39:X40"/>
    <mergeCell ref="Y39:Y40"/>
    <mergeCell ref="J39:J40"/>
    <mergeCell ref="K39:K40"/>
    <mergeCell ref="L39:L40"/>
    <mergeCell ref="M39:M40"/>
    <mergeCell ref="O39:O40"/>
    <mergeCell ref="P39:P40"/>
    <mergeCell ref="A39:A40"/>
    <mergeCell ref="B39:B40"/>
    <mergeCell ref="S41:S42"/>
    <mergeCell ref="C39:C40"/>
    <mergeCell ref="D39:D40"/>
    <mergeCell ref="E39:E40"/>
    <mergeCell ref="F39:F40"/>
    <mergeCell ref="S35:S36"/>
    <mergeCell ref="T35:T36"/>
    <mergeCell ref="X35:X36"/>
    <mergeCell ref="Y35:Y36"/>
    <mergeCell ref="Z35:Z36"/>
    <mergeCell ref="Z39:Z40"/>
    <mergeCell ref="M37:M38"/>
    <mergeCell ref="O37:O38"/>
    <mergeCell ref="P37:P38"/>
    <mergeCell ref="Q37:Q38"/>
    <mergeCell ref="R37:R38"/>
    <mergeCell ref="S37:S38"/>
    <mergeCell ref="T37:T38"/>
    <mergeCell ref="X37:X38"/>
    <mergeCell ref="Y37:Y38"/>
    <mergeCell ref="Z37:Z38"/>
    <mergeCell ref="AA35:AA36"/>
    <mergeCell ref="L35:L36"/>
    <mergeCell ref="M35:M36"/>
    <mergeCell ref="O35:O36"/>
    <mergeCell ref="P35:P36"/>
    <mergeCell ref="Q35:Q36"/>
    <mergeCell ref="R35:R36"/>
    <mergeCell ref="Z33:Z34"/>
    <mergeCell ref="AA33:AA34"/>
    <mergeCell ref="R33:R34"/>
    <mergeCell ref="S33:S34"/>
    <mergeCell ref="T33:T34"/>
    <mergeCell ref="X33:X34"/>
    <mergeCell ref="Y33:Y34"/>
    <mergeCell ref="A35:A36"/>
    <mergeCell ref="B35:B36"/>
    <mergeCell ref="C35:C36"/>
    <mergeCell ref="D35:D36"/>
    <mergeCell ref="E35:E36"/>
    <mergeCell ref="F35:F36"/>
    <mergeCell ref="J35:J36"/>
    <mergeCell ref="K35:K36"/>
    <mergeCell ref="Q33:Q34"/>
    <mergeCell ref="J33:J34"/>
    <mergeCell ref="K33:K34"/>
    <mergeCell ref="L33:L34"/>
    <mergeCell ref="M33:M34"/>
    <mergeCell ref="O33:O34"/>
    <mergeCell ref="P33:P34"/>
    <mergeCell ref="A33:A34"/>
    <mergeCell ref="B33:B34"/>
    <mergeCell ref="C33:C34"/>
    <mergeCell ref="D33:D34"/>
    <mergeCell ref="E33:E34"/>
    <mergeCell ref="F33:F34"/>
    <mergeCell ref="T31:T32"/>
    <mergeCell ref="X31:X32"/>
    <mergeCell ref="Y31:Y32"/>
    <mergeCell ref="Z31:Z32"/>
    <mergeCell ref="AA31:AA32"/>
    <mergeCell ref="L31:L32"/>
    <mergeCell ref="M31:M32"/>
    <mergeCell ref="O31:O32"/>
    <mergeCell ref="P31:P32"/>
    <mergeCell ref="Q31:Q32"/>
    <mergeCell ref="R31:R32"/>
    <mergeCell ref="AA29:AA30"/>
    <mergeCell ref="A31:A32"/>
    <mergeCell ref="B31:B32"/>
    <mergeCell ref="C31:C32"/>
    <mergeCell ref="D31:D32"/>
    <mergeCell ref="E31:E32"/>
    <mergeCell ref="F31:F32"/>
    <mergeCell ref="J31:J32"/>
    <mergeCell ref="K31:K32"/>
    <mergeCell ref="Q29:Q30"/>
    <mergeCell ref="R29:R30"/>
    <mergeCell ref="S29:S30"/>
    <mergeCell ref="T29:T30"/>
    <mergeCell ref="X29:X30"/>
    <mergeCell ref="Y29:Y30"/>
    <mergeCell ref="J29:J30"/>
    <mergeCell ref="K29:K30"/>
    <mergeCell ref="L29:L30"/>
    <mergeCell ref="M29:M30"/>
    <mergeCell ref="O29:O30"/>
    <mergeCell ref="P29:P30"/>
    <mergeCell ref="A29:A30"/>
    <mergeCell ref="B29:B30"/>
    <mergeCell ref="S31:S32"/>
    <mergeCell ref="C29:C30"/>
    <mergeCell ref="D29:D30"/>
    <mergeCell ref="E29:E30"/>
    <mergeCell ref="F29:F30"/>
    <mergeCell ref="S27:S28"/>
    <mergeCell ref="T27:T28"/>
    <mergeCell ref="X27:X28"/>
    <mergeCell ref="Y27:Y28"/>
    <mergeCell ref="Z27:Z28"/>
    <mergeCell ref="Z29:Z30"/>
    <mergeCell ref="AA27:AA28"/>
    <mergeCell ref="L27:L28"/>
    <mergeCell ref="M27:M28"/>
    <mergeCell ref="O27:O28"/>
    <mergeCell ref="P27:P28"/>
    <mergeCell ref="Q27:Q28"/>
    <mergeCell ref="R27:R28"/>
    <mergeCell ref="B26:C26"/>
    <mergeCell ref="P26:Q26"/>
    <mergeCell ref="A27:A28"/>
    <mergeCell ref="B27:B28"/>
    <mergeCell ref="C27:C28"/>
    <mergeCell ref="D27:D28"/>
    <mergeCell ref="E27:E28"/>
    <mergeCell ref="F27:F28"/>
    <mergeCell ref="J27:J28"/>
    <mergeCell ref="K27:K28"/>
    <mergeCell ref="S20:S21"/>
    <mergeCell ref="X20:X21"/>
    <mergeCell ref="Y20:Y21"/>
    <mergeCell ref="Z20:Z21"/>
    <mergeCell ref="AA20:AA21"/>
    <mergeCell ref="L20:L21"/>
    <mergeCell ref="M20:M21"/>
    <mergeCell ref="O20:O21"/>
    <mergeCell ref="P20:P21"/>
    <mergeCell ref="Q20:Q21"/>
    <mergeCell ref="R20:R21"/>
    <mergeCell ref="AA18:AA19"/>
    <mergeCell ref="A20:A21"/>
    <mergeCell ref="B20:B21"/>
    <mergeCell ref="C20:C21"/>
    <mergeCell ref="D20:D21"/>
    <mergeCell ref="E20:E21"/>
    <mergeCell ref="F20:F21"/>
    <mergeCell ref="J20:J21"/>
    <mergeCell ref="K20:K21"/>
    <mergeCell ref="Q18:Q19"/>
    <mergeCell ref="R18:R19"/>
    <mergeCell ref="S18:S19"/>
    <mergeCell ref="T18:T19"/>
    <mergeCell ref="X18:X19"/>
    <mergeCell ref="Y18:Y19"/>
    <mergeCell ref="J18:J19"/>
    <mergeCell ref="K18:K19"/>
    <mergeCell ref="L18:L19"/>
    <mergeCell ref="M18:M19"/>
    <mergeCell ref="O18:O19"/>
    <mergeCell ref="P18:P19"/>
    <mergeCell ref="A18:A19"/>
    <mergeCell ref="B18:B19"/>
    <mergeCell ref="T20:T21"/>
    <mergeCell ref="C18:C19"/>
    <mergeCell ref="D18:D19"/>
    <mergeCell ref="E18:E19"/>
    <mergeCell ref="F18:F19"/>
    <mergeCell ref="S16:S17"/>
    <mergeCell ref="T16:T17"/>
    <mergeCell ref="X16:X17"/>
    <mergeCell ref="Y16:Y17"/>
    <mergeCell ref="Z16:Z17"/>
    <mergeCell ref="Z18:Z19"/>
    <mergeCell ref="AA16:AA17"/>
    <mergeCell ref="L16:L17"/>
    <mergeCell ref="M16:M17"/>
    <mergeCell ref="O16:O17"/>
    <mergeCell ref="P16:P17"/>
    <mergeCell ref="Q16:Q17"/>
    <mergeCell ref="R16:R17"/>
    <mergeCell ref="Z14:Z15"/>
    <mergeCell ref="AA14:AA15"/>
    <mergeCell ref="R14:R15"/>
    <mergeCell ref="S14:S15"/>
    <mergeCell ref="T14:T15"/>
    <mergeCell ref="X14:X15"/>
    <mergeCell ref="Y14:Y15"/>
    <mergeCell ref="A16:A17"/>
    <mergeCell ref="B16:B17"/>
    <mergeCell ref="C16:C17"/>
    <mergeCell ref="D16:D17"/>
    <mergeCell ref="E16:E17"/>
    <mergeCell ref="F16:F17"/>
    <mergeCell ref="J16:J17"/>
    <mergeCell ref="K16:K17"/>
    <mergeCell ref="Q14:Q15"/>
    <mergeCell ref="F14:F15"/>
    <mergeCell ref="J14:J15"/>
    <mergeCell ref="L14:L15"/>
    <mergeCell ref="M14:M15"/>
    <mergeCell ref="O14:O15"/>
    <mergeCell ref="P14:P15"/>
    <mergeCell ref="A14:A15"/>
    <mergeCell ref="B14:B15"/>
    <mergeCell ref="C14:C15"/>
    <mergeCell ref="D14:D15"/>
    <mergeCell ref="E14:E15"/>
    <mergeCell ref="T10:T11"/>
    <mergeCell ref="X10:X11"/>
    <mergeCell ref="Y10:Y11"/>
    <mergeCell ref="Z10:Z11"/>
    <mergeCell ref="AA10:AA11"/>
    <mergeCell ref="R10:R11"/>
    <mergeCell ref="S10:S11"/>
    <mergeCell ref="S12:S13"/>
    <mergeCell ref="T12:T13"/>
    <mergeCell ref="X12:X13"/>
    <mergeCell ref="Z12:Z13"/>
    <mergeCell ref="AA12:AA13"/>
    <mergeCell ref="R12:R13"/>
    <mergeCell ref="A12:A13"/>
    <mergeCell ref="B12:B13"/>
    <mergeCell ref="D12:D13"/>
    <mergeCell ref="E12:E13"/>
    <mergeCell ref="F12:F13"/>
    <mergeCell ref="M10:M11"/>
    <mergeCell ref="O10:O11"/>
    <mergeCell ref="P10:P11"/>
    <mergeCell ref="Q10:Q11"/>
    <mergeCell ref="P12:P13"/>
    <mergeCell ref="A10:A11"/>
    <mergeCell ref="B10:B11"/>
    <mergeCell ref="C10:C11"/>
    <mergeCell ref="D10:D11"/>
    <mergeCell ref="E10:E11"/>
    <mergeCell ref="F10:F11"/>
    <mergeCell ref="J10:J11"/>
    <mergeCell ref="K10:K11"/>
    <mergeCell ref="L10:L11"/>
    <mergeCell ref="J12:J13"/>
    <mergeCell ref="L12:L13"/>
    <mergeCell ref="M12:M13"/>
    <mergeCell ref="O12:O13"/>
    <mergeCell ref="S8:S9"/>
    <mergeCell ref="T8:T9"/>
    <mergeCell ref="X8:X9"/>
    <mergeCell ref="Y8:Y9"/>
    <mergeCell ref="Z8:Z9"/>
    <mergeCell ref="K8:K9"/>
    <mergeCell ref="L8:L9"/>
    <mergeCell ref="M8:M9"/>
    <mergeCell ref="O8:O9"/>
    <mergeCell ref="P8:P9"/>
    <mergeCell ref="Q8:Q9"/>
    <mergeCell ref="AA37:AA38"/>
    <mergeCell ref="A37:A38"/>
    <mergeCell ref="B37:B38"/>
    <mergeCell ref="C37:C38"/>
    <mergeCell ref="D37:D38"/>
    <mergeCell ref="E37:E38"/>
    <mergeCell ref="F37:F38"/>
    <mergeCell ref="J37:J38"/>
    <mergeCell ref="K37:K38"/>
    <mergeCell ref="L37:L38"/>
    <mergeCell ref="X24:AA24"/>
    <mergeCell ref="X4:AA4"/>
    <mergeCell ref="B7:C7"/>
    <mergeCell ref="P7:Q7"/>
    <mergeCell ref="A8:A9"/>
    <mergeCell ref="B8:B9"/>
    <mergeCell ref="C8:C9"/>
    <mergeCell ref="D8:D9"/>
    <mergeCell ref="E8:E9"/>
    <mergeCell ref="F8:F9"/>
    <mergeCell ref="J8:J9"/>
    <mergeCell ref="AA8:AA9"/>
    <mergeCell ref="R8:R9"/>
  </mergeCells>
  <phoneticPr fontId="1"/>
  <printOptions horizontalCentered="1" verticalCentered="1"/>
  <pageMargins left="0.35433070866141736" right="0.11811023622047245" top="0.11811023622047245" bottom="0.11811023622047245" header="0.11811023622047245" footer="0.11811023622047245"/>
  <pageSetup paperSize="9" scale="89" orientation="landscape" horizontalDpi="4294967292" verticalDpi="4294967292"/>
  <rowBreaks count="1" manualBreakCount="1">
    <brk id="60" max="16383" man="1"/>
  </rowBreaks>
  <colBreaks count="1" manualBreakCount="1">
    <brk id="2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8"/>
  <sheetViews>
    <sheetView showGridLines="0" zoomScale="85" zoomScaleNormal="85" zoomScalePageLayoutView="150" workbookViewId="0">
      <selection activeCell="C27" sqref="C27"/>
    </sheetView>
  </sheetViews>
  <sheetFormatPr baseColWidth="10" defaultColWidth="8.83203125" defaultRowHeight="14"/>
  <cols>
    <col min="1" max="1" width="2.5" customWidth="1"/>
    <col min="2" max="2" width="8.83203125" style="79"/>
    <col min="3" max="3" width="21.83203125" style="24" customWidth="1"/>
    <col min="4" max="4" width="4.5" customWidth="1"/>
    <col min="5" max="5" width="4.1640625" customWidth="1"/>
    <col min="6" max="6" width="23.83203125" style="79" customWidth="1"/>
    <col min="7" max="7" width="8.83203125" style="85"/>
    <col min="8" max="8" width="14" style="79" customWidth="1"/>
  </cols>
  <sheetData>
    <row r="1" spans="1:8" ht="20" customHeight="1">
      <c r="A1" s="249" t="s">
        <v>126</v>
      </c>
      <c r="B1" s="81">
        <v>1</v>
      </c>
      <c r="C1" s="103" t="s">
        <v>84</v>
      </c>
      <c r="E1" s="255"/>
      <c r="F1" s="103" t="s">
        <v>66</v>
      </c>
      <c r="G1" s="85">
        <v>1</v>
      </c>
      <c r="H1" s="84"/>
    </row>
    <row r="2" spans="1:8" ht="20" customHeight="1">
      <c r="A2" s="250"/>
      <c r="B2" s="81">
        <v>2</v>
      </c>
      <c r="C2" s="22" t="s">
        <v>45</v>
      </c>
      <c r="E2" s="256"/>
      <c r="F2" s="107" t="s">
        <v>94</v>
      </c>
      <c r="G2" s="85">
        <v>2</v>
      </c>
      <c r="H2" s="84"/>
    </row>
    <row r="3" spans="1:8" ht="20" customHeight="1">
      <c r="A3" s="250"/>
      <c r="B3" s="81">
        <v>3</v>
      </c>
      <c r="C3" s="104" t="s">
        <v>130</v>
      </c>
      <c r="E3" s="246" t="s">
        <v>21</v>
      </c>
      <c r="F3" s="107" t="s">
        <v>43</v>
      </c>
      <c r="G3" s="85">
        <v>3</v>
      </c>
      <c r="H3" s="84"/>
    </row>
    <row r="4" spans="1:8" ht="20" customHeight="1">
      <c r="A4" s="250"/>
      <c r="B4" s="81">
        <v>4</v>
      </c>
      <c r="C4" s="83" t="s">
        <v>49</v>
      </c>
      <c r="E4" s="247"/>
      <c r="F4" s="103" t="s">
        <v>136</v>
      </c>
      <c r="G4" s="85">
        <v>4</v>
      </c>
    </row>
    <row r="5" spans="1:8" ht="20" customHeight="1">
      <c r="A5" s="250"/>
      <c r="B5" s="81">
        <v>5</v>
      </c>
      <c r="C5" s="103" t="s">
        <v>136</v>
      </c>
      <c r="E5" s="247"/>
      <c r="F5" s="107" t="s">
        <v>67</v>
      </c>
      <c r="G5" s="85">
        <v>5</v>
      </c>
      <c r="H5" s="84"/>
    </row>
    <row r="6" spans="1:8" ht="20" customHeight="1">
      <c r="A6" s="250"/>
      <c r="B6" s="81">
        <v>6</v>
      </c>
      <c r="C6" s="104" t="s">
        <v>82</v>
      </c>
      <c r="E6" s="247"/>
      <c r="F6" s="22" t="s">
        <v>42</v>
      </c>
      <c r="G6" s="85">
        <v>6</v>
      </c>
      <c r="H6" s="84"/>
    </row>
    <row r="7" spans="1:8" ht="20" customHeight="1">
      <c r="A7" s="250"/>
      <c r="B7" s="81">
        <v>7</v>
      </c>
      <c r="C7" s="22" t="s">
        <v>42</v>
      </c>
      <c r="E7" s="247"/>
      <c r="F7" s="103"/>
    </row>
    <row r="8" spans="1:8" ht="20" customHeight="1">
      <c r="A8" s="250"/>
      <c r="B8" s="81">
        <v>8</v>
      </c>
      <c r="C8" s="110" t="s">
        <v>106</v>
      </c>
      <c r="E8" s="247"/>
      <c r="F8" s="105" t="s">
        <v>72</v>
      </c>
    </row>
    <row r="9" spans="1:8" ht="20" customHeight="1">
      <c r="A9" s="250"/>
      <c r="B9" s="81">
        <v>9</v>
      </c>
      <c r="C9" s="103" t="s">
        <v>66</v>
      </c>
      <c r="E9" s="248"/>
      <c r="F9" s="105" t="s">
        <v>41</v>
      </c>
    </row>
    <row r="10" spans="1:8" ht="20" customHeight="1">
      <c r="A10" s="251"/>
      <c r="B10" s="81">
        <v>10</v>
      </c>
      <c r="C10" s="109" t="s">
        <v>46</v>
      </c>
      <c r="E10" s="246" t="s">
        <v>1</v>
      </c>
      <c r="F10" s="22" t="s">
        <v>44</v>
      </c>
    </row>
    <row r="11" spans="1:8" ht="20" customHeight="1">
      <c r="A11" s="249" t="s">
        <v>102</v>
      </c>
      <c r="B11" s="82">
        <v>11</v>
      </c>
      <c r="C11" s="107" t="s">
        <v>67</v>
      </c>
      <c r="E11" s="247"/>
      <c r="F11" s="22" t="s">
        <v>45</v>
      </c>
      <c r="G11" s="85">
        <v>7</v>
      </c>
      <c r="H11" s="84"/>
    </row>
    <row r="12" spans="1:8" ht="20" customHeight="1">
      <c r="A12" s="250"/>
      <c r="B12" s="82">
        <v>12</v>
      </c>
      <c r="C12" s="107" t="s">
        <v>43</v>
      </c>
      <c r="E12" s="247"/>
      <c r="F12" s="110" t="s">
        <v>106</v>
      </c>
      <c r="G12" s="85">
        <v>8</v>
      </c>
    </row>
    <row r="13" spans="1:8" ht="20" customHeight="1">
      <c r="A13" s="250"/>
      <c r="B13" s="82">
        <v>13</v>
      </c>
      <c r="C13" s="104" t="s">
        <v>85</v>
      </c>
      <c r="E13" s="247"/>
      <c r="F13" s="107" t="s">
        <v>127</v>
      </c>
      <c r="G13" s="85">
        <v>9</v>
      </c>
    </row>
    <row r="14" spans="1:8" ht="20" customHeight="1">
      <c r="A14" s="250"/>
      <c r="B14" s="82">
        <v>14</v>
      </c>
      <c r="C14" s="108" t="s">
        <v>47</v>
      </c>
      <c r="E14" s="247"/>
      <c r="F14" s="107" t="s">
        <v>128</v>
      </c>
      <c r="G14" s="85">
        <v>10</v>
      </c>
      <c r="H14" s="84"/>
    </row>
    <row r="15" spans="1:8" ht="20" customHeight="1">
      <c r="A15" s="250"/>
      <c r="B15" s="82">
        <v>15</v>
      </c>
      <c r="C15" s="82" t="s">
        <v>50</v>
      </c>
      <c r="E15" s="248"/>
      <c r="F15" s="109" t="s">
        <v>46</v>
      </c>
      <c r="G15" s="85">
        <v>11</v>
      </c>
    </row>
    <row r="16" spans="1:8" ht="20" customHeight="1">
      <c r="A16" s="250"/>
      <c r="B16" s="82">
        <v>16</v>
      </c>
      <c r="C16" s="107" t="s">
        <v>127</v>
      </c>
      <c r="E16" s="252" t="s">
        <v>22</v>
      </c>
      <c r="F16" s="22"/>
    </row>
    <row r="17" spans="1:8" ht="20" customHeight="1">
      <c r="A17" s="250"/>
      <c r="B17" s="82">
        <v>17</v>
      </c>
      <c r="C17" s="104" t="s">
        <v>129</v>
      </c>
      <c r="E17" s="253"/>
      <c r="F17" s="103" t="s">
        <v>84</v>
      </c>
      <c r="G17" s="85">
        <v>12</v>
      </c>
      <c r="H17" s="84"/>
    </row>
    <row r="18" spans="1:8" ht="20" customHeight="1">
      <c r="A18" s="250"/>
      <c r="B18" s="82">
        <v>18</v>
      </c>
      <c r="C18" s="107" t="s">
        <v>128</v>
      </c>
      <c r="E18" s="253"/>
      <c r="F18" s="103"/>
    </row>
    <row r="19" spans="1:8" ht="20" customHeight="1">
      <c r="A19" s="250"/>
      <c r="B19" s="82">
        <v>19</v>
      </c>
      <c r="C19" s="107" t="s">
        <v>94</v>
      </c>
      <c r="E19" s="253"/>
      <c r="F19" s="103"/>
    </row>
    <row r="20" spans="1:8" ht="20" customHeight="1">
      <c r="B20" s="83"/>
      <c r="C20" s="23"/>
      <c r="E20" s="253"/>
      <c r="F20" s="108" t="s">
        <v>47</v>
      </c>
      <c r="G20" s="85">
        <v>13</v>
      </c>
      <c r="H20" s="106"/>
    </row>
    <row r="21" spans="1:8" ht="20" customHeight="1">
      <c r="B21" s="83"/>
      <c r="C21" s="22"/>
      <c r="E21" s="254"/>
      <c r="F21" s="104" t="s">
        <v>82</v>
      </c>
      <c r="G21" s="85">
        <v>14</v>
      </c>
    </row>
    <row r="22" spans="1:8" ht="20" customHeight="1">
      <c r="B22" s="83"/>
      <c r="C22" s="22"/>
      <c r="E22" s="246" t="s">
        <v>0</v>
      </c>
      <c r="F22" s="104" t="s">
        <v>129</v>
      </c>
      <c r="G22" s="85">
        <v>15</v>
      </c>
    </row>
    <row r="23" spans="1:8" ht="20" customHeight="1">
      <c r="E23" s="247"/>
      <c r="F23" s="104" t="s">
        <v>130</v>
      </c>
      <c r="G23" s="85">
        <v>16</v>
      </c>
    </row>
    <row r="24" spans="1:8" ht="20" customHeight="1">
      <c r="C24" s="118"/>
      <c r="E24" s="247"/>
      <c r="F24" s="104" t="s">
        <v>85</v>
      </c>
      <c r="G24" s="85">
        <v>17</v>
      </c>
    </row>
    <row r="25" spans="1:8" ht="20" customHeight="1">
      <c r="E25" s="247"/>
      <c r="F25" s="135" t="s">
        <v>48</v>
      </c>
      <c r="H25" s="84"/>
    </row>
    <row r="26" spans="1:8" ht="21" customHeight="1">
      <c r="E26" s="247"/>
      <c r="F26" s="83" t="s">
        <v>49</v>
      </c>
      <c r="G26" s="85">
        <v>18</v>
      </c>
      <c r="H26" s="84"/>
    </row>
    <row r="27" spans="1:8" ht="21" customHeight="1">
      <c r="E27" s="248"/>
      <c r="F27" s="82" t="s">
        <v>50</v>
      </c>
      <c r="G27" s="85">
        <v>19</v>
      </c>
    </row>
    <row r="28" spans="1:8">
      <c r="H28" s="84"/>
    </row>
  </sheetData>
  <mergeCells count="7">
    <mergeCell ref="E22:E27"/>
    <mergeCell ref="A11:A19"/>
    <mergeCell ref="A1:A10"/>
    <mergeCell ref="E10:E15"/>
    <mergeCell ref="E16:E21"/>
    <mergeCell ref="E3:E9"/>
    <mergeCell ref="E1:E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大会実施方法</vt:lpstr>
      <vt:lpstr>大会組合せ表</vt:lpstr>
      <vt:lpstr>星取り表</vt:lpstr>
      <vt:lpstr>日程</vt:lpstr>
      <vt:lpstr>抽選</vt:lpstr>
      <vt:lpstr>星取り表!Print_Area</vt:lpstr>
      <vt:lpstr>大会実施方法!Print_Area</vt:lpstr>
      <vt:lpstr>大会組合せ表!Print_Area</vt:lpstr>
      <vt:lpstr>抽選!Print_Area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黒田庄町社会福祉協議会</dc:creator>
  <cp:lastModifiedBy>y_moku11@mac.com</cp:lastModifiedBy>
  <cp:lastPrinted>2025-11-17T08:25:40Z</cp:lastPrinted>
  <dcterms:created xsi:type="dcterms:W3CDTF">2001-12-19T06:27:20Z</dcterms:created>
  <dcterms:modified xsi:type="dcterms:W3CDTF">2025-11-18T05:45:02Z</dcterms:modified>
</cp:coreProperties>
</file>